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C:\Users\edito\Dropbox\Creative Writing\Non-Fiction\Blog\"/>
    </mc:Choice>
  </mc:AlternateContent>
  <bookViews>
    <workbookView xWindow="0" yWindow="0" windowWidth="19200" windowHeight="6600" tabRatio="957"/>
  </bookViews>
  <sheets>
    <sheet name="Instructions" sheetId="17" r:id="rId1"/>
    <sheet name="Dashboard" sheetId="14" r:id="rId2"/>
    <sheet name="Part-1" sheetId="1" r:id="rId3"/>
    <sheet name="Part-1-recap" sheetId="2" r:id="rId4"/>
    <sheet name="Part 2" sheetId="3" r:id="rId5"/>
    <sheet name="Scenes" sheetId="4" r:id="rId6"/>
    <sheet name="Character-List" sheetId="11" r:id="rId7"/>
    <sheet name="Major-Char" sheetId="8" r:id="rId8"/>
    <sheet name="Minor-Char" sheetId="15" r:id="rId9"/>
    <sheet name="Personality" sheetId="18" r:id="rId10"/>
    <sheet name="Genealogy" sheetId="12" r:id="rId11"/>
    <sheet name="Word-Tracker" sheetId="16" r:id="rId12"/>
    <sheet name="Charts" sheetId="5" r:id="rId13"/>
    <sheet name="Settings" sheetId="7" r:id="rId14"/>
  </sheets>
  <definedNames>
    <definedName name="_xlnm._FilterDatabase" localSheetId="6" hidden="1">'Character-List'!$A$1:$J$1</definedName>
    <definedName name="_xlnm._FilterDatabase" localSheetId="5" hidden="1">Scenes!$A$4:$N$4</definedName>
    <definedName name="Briggs">Settings!$I$3:$I$19</definedName>
    <definedName name="Briggs2">Settings!$I$3:$I$19</definedName>
    <definedName name="Briggs3">Settings!$H$2:$H$18</definedName>
    <definedName name="crtdate">Genealogy!$B$4</definedName>
    <definedName name="estimated_wordcount">Dashboard!$D$11</definedName>
    <definedName name="novel_genre">Dashboard!$D$8</definedName>
    <definedName name="novel_title">Dashboard!$D$3</definedName>
    <definedName name="present_date">Dashboard!$D$19</definedName>
    <definedName name="_xlnm.Print_Area" localSheetId="2">'Part-1'!$A:$E</definedName>
    <definedName name="scene_count">Dashboard!$D$12</definedName>
    <definedName name="Scene_Purpose">Settings!$A$2:$A$5</definedName>
    <definedName name="Scene_Type">Settings!$B$2:$B$4</definedName>
    <definedName name="session_count">'Word-Tracker'!$C$5</definedName>
    <definedName name="total_wc">'Word-Tracker'!$B$207</definedName>
  </definedNames>
  <calcPr calcId="171027" iterate="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 i="11" l="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F3" i="1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2" i="11"/>
  <c r="N4" i="11"/>
  <c r="N5" i="11"/>
  <c r="N6" i="11"/>
  <c r="N7" i="11"/>
  <c r="N8" i="11"/>
  <c r="N9" i="11"/>
  <c r="N10" i="11"/>
  <c r="N11" i="11"/>
  <c r="N12" i="11"/>
  <c r="N13" i="11"/>
  <c r="N14" i="11"/>
  <c r="N15" i="11"/>
  <c r="N16" i="11"/>
  <c r="N17" i="11"/>
  <c r="N18" i="11"/>
  <c r="N19" i="11"/>
  <c r="N20" i="11"/>
  <c r="N21" i="11"/>
  <c r="N22" i="11"/>
  <c r="N23" i="11"/>
  <c r="N24" i="11"/>
  <c r="N25" i="11"/>
  <c r="N26" i="11"/>
  <c r="N27" i="11"/>
  <c r="N28" i="11"/>
  <c r="N3" i="11"/>
  <c r="A33" i="15" l="1"/>
  <c r="I4" i="7"/>
  <c r="I5" i="7"/>
  <c r="I6" i="7"/>
  <c r="I7" i="7"/>
  <c r="I8" i="7"/>
  <c r="I9" i="7"/>
  <c r="I10" i="7"/>
  <c r="I11" i="7"/>
  <c r="I12" i="7"/>
  <c r="I13" i="7"/>
  <c r="I14" i="7"/>
  <c r="I15" i="7"/>
  <c r="I16" i="7"/>
  <c r="I17" i="7"/>
  <c r="I18" i="7"/>
  <c r="I3" i="7"/>
  <c r="B28" i="8"/>
  <c r="B27" i="8"/>
  <c r="B26" i="8"/>
  <c r="A16" i="16" l="1"/>
  <c r="A17" i="16" s="1"/>
  <c r="A18" i="16" s="1"/>
  <c r="A19" i="16" s="1"/>
  <c r="A15" i="16"/>
  <c r="A30" i="15"/>
  <c r="B13" i="15"/>
  <c r="A64" i="8"/>
  <c r="A62" i="8"/>
  <c r="A60" i="8"/>
  <c r="A58" i="8"/>
  <c r="A52" i="8"/>
  <c r="A63" i="8"/>
  <c r="A61" i="8"/>
  <c r="A59" i="8"/>
  <c r="A57" i="8"/>
  <c r="A56" i="8"/>
  <c r="A55" i="8"/>
  <c r="A54" i="8"/>
  <c r="A53" i="8"/>
  <c r="A51" i="8"/>
  <c r="A50" i="8"/>
  <c r="A49" i="8"/>
  <c r="A48" i="8"/>
  <c r="A47" i="8"/>
  <c r="A46" i="8"/>
  <c r="A43" i="8"/>
  <c r="A41" i="8"/>
  <c r="A39" i="8"/>
  <c r="A40" i="8"/>
  <c r="A38" i="8"/>
  <c r="A37" i="8"/>
  <c r="A36" i="8"/>
  <c r="B207" i="16"/>
  <c r="D22" i="14"/>
  <c r="G69" i="1" l="1"/>
  <c r="G68" i="1"/>
  <c r="G67" i="1"/>
  <c r="G64" i="1"/>
  <c r="G63" i="1"/>
  <c r="G62" i="1"/>
  <c r="G59" i="1"/>
  <c r="G58" i="1"/>
  <c r="G57" i="1"/>
  <c r="G54" i="1"/>
  <c r="G53" i="1"/>
  <c r="G52" i="1"/>
  <c r="G49" i="1"/>
  <c r="G48" i="1"/>
  <c r="G47" i="1"/>
  <c r="G44" i="1"/>
  <c r="G43" i="1"/>
  <c r="G42" i="1"/>
  <c r="G39" i="1"/>
  <c r="G38" i="1"/>
  <c r="G37" i="1"/>
  <c r="G34" i="1"/>
  <c r="G33" i="1"/>
  <c r="G32" i="1"/>
  <c r="G29" i="1"/>
  <c r="G28" i="1"/>
  <c r="G27" i="1"/>
  <c r="G24" i="1"/>
  <c r="G23" i="1"/>
  <c r="G22" i="1"/>
  <c r="G19" i="1"/>
  <c r="G18" i="1"/>
  <c r="G17" i="1"/>
  <c r="G14" i="1"/>
  <c r="G13" i="1"/>
  <c r="G12" i="1"/>
  <c r="G9" i="1" l="1"/>
  <c r="G8" i="1"/>
  <c r="G7" i="1"/>
  <c r="G5" i="1"/>
  <c r="H9" i="1"/>
  <c r="H8" i="1"/>
  <c r="C107" i="7" l="1"/>
  <c r="C108" i="7"/>
  <c r="C109"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2"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C199" i="7"/>
  <c r="C200" i="7"/>
  <c r="C201" i="7"/>
  <c r="C202" i="7"/>
  <c r="C203" i="7"/>
  <c r="C204" i="7"/>
  <c r="C205" i="7"/>
  <c r="C206" i="7"/>
  <c r="C207" i="7"/>
  <c r="C208" i="7"/>
  <c r="C209" i="7"/>
  <c r="C210" i="7"/>
  <c r="C211" i="7"/>
  <c r="C212" i="7"/>
  <c r="C213" i="7"/>
  <c r="C214" i="7"/>
  <c r="C215" i="7"/>
  <c r="C216" i="7"/>
  <c r="C217" i="7"/>
  <c r="C218" i="7"/>
  <c r="C219" i="7"/>
  <c r="C220" i="7"/>
  <c r="C221" i="7"/>
  <c r="C222" i="7"/>
  <c r="C223" i="7"/>
  <c r="C224" i="7"/>
  <c r="C225" i="7"/>
  <c r="C226" i="7"/>
  <c r="C227" i="7"/>
  <c r="C228" i="7"/>
  <c r="C229" i="7"/>
  <c r="C230" i="7"/>
  <c r="C231" i="7"/>
  <c r="C232" i="7"/>
  <c r="C233" i="7"/>
  <c r="C234" i="7"/>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106" i="7"/>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120" i="16"/>
  <c r="C121" i="16"/>
  <c r="C122" i="16"/>
  <c r="C123" i="16"/>
  <c r="C124" i="16"/>
  <c r="C125" i="16"/>
  <c r="C126" i="16"/>
  <c r="C127" i="16"/>
  <c r="C128" i="16"/>
  <c r="C129" i="16"/>
  <c r="C130" i="16"/>
  <c r="C131" i="16"/>
  <c r="C132" i="16"/>
  <c r="C133" i="16"/>
  <c r="C134" i="16"/>
  <c r="C135" i="16"/>
  <c r="C136" i="16"/>
  <c r="C137" i="16"/>
  <c r="C138" i="16"/>
  <c r="C139" i="16"/>
  <c r="C140" i="16"/>
  <c r="C141" i="16"/>
  <c r="C142" i="16"/>
  <c r="C143" i="16"/>
  <c r="C144" i="16"/>
  <c r="C145" i="16"/>
  <c r="C146" i="16"/>
  <c r="C147" i="16"/>
  <c r="C148" i="16"/>
  <c r="C149" i="16"/>
  <c r="C150" i="16"/>
  <c r="C151" i="16"/>
  <c r="C152" i="16"/>
  <c r="C153" i="16"/>
  <c r="C154" i="16"/>
  <c r="C155" i="16"/>
  <c r="C156" i="16"/>
  <c r="C157" i="16"/>
  <c r="C158" i="16"/>
  <c r="C159" i="16"/>
  <c r="C160" i="16"/>
  <c r="C161" i="16"/>
  <c r="C162" i="16"/>
  <c r="C163" i="16"/>
  <c r="C164" i="16"/>
  <c r="C165" i="16"/>
  <c r="C166" i="16"/>
  <c r="C167" i="16"/>
  <c r="C168" i="16"/>
  <c r="C169" i="16"/>
  <c r="C170" i="16"/>
  <c r="C171" i="16"/>
  <c r="C172" i="16"/>
  <c r="C173" i="16"/>
  <c r="C174" i="16"/>
  <c r="C175" i="16"/>
  <c r="C176" i="16"/>
  <c r="C177" i="16"/>
  <c r="C178" i="16"/>
  <c r="C179" i="16"/>
  <c r="C180" i="16"/>
  <c r="C181" i="16"/>
  <c r="C182" i="16"/>
  <c r="C183" i="16"/>
  <c r="C184" i="16"/>
  <c r="C185" i="16"/>
  <c r="C186" i="16"/>
  <c r="C187" i="16"/>
  <c r="C188" i="16"/>
  <c r="C189" i="16"/>
  <c r="C190" i="16"/>
  <c r="C191" i="16"/>
  <c r="C192" i="16"/>
  <c r="C193" i="16"/>
  <c r="C194" i="16"/>
  <c r="C195" i="16"/>
  <c r="C196" i="16"/>
  <c r="C197" i="16"/>
  <c r="C198" i="16"/>
  <c r="C199" i="16"/>
  <c r="C200" i="16"/>
  <c r="C201" i="16"/>
  <c r="C202" i="16"/>
  <c r="C203" i="16"/>
  <c r="C204" i="16"/>
  <c r="C205" i="16"/>
  <c r="C13" i="16"/>
  <c r="C14" i="16"/>
  <c r="C15" i="16"/>
  <c r="C16" i="16"/>
  <c r="C111" i="7" s="1"/>
  <c r="C17" i="16"/>
  <c r="C112" i="7" s="1"/>
  <c r="C18" i="16"/>
  <c r="C113" i="7" s="1"/>
  <c r="C19" i="16"/>
  <c r="C114" i="7" s="1"/>
  <c r="C20" i="16"/>
  <c r="C115" i="7" s="1"/>
  <c r="C12" i="16"/>
  <c r="B300" i="7"/>
  <c r="A300" i="7"/>
  <c r="B299" i="7"/>
  <c r="A299" i="7"/>
  <c r="B298" i="7"/>
  <c r="A298" i="7"/>
  <c r="B297" i="7"/>
  <c r="A297" i="7"/>
  <c r="B296" i="7"/>
  <c r="A296" i="7"/>
  <c r="B295" i="7"/>
  <c r="A295" i="7"/>
  <c r="B294" i="7"/>
  <c r="A294" i="7"/>
  <c r="B293" i="7"/>
  <c r="A293" i="7"/>
  <c r="B292" i="7"/>
  <c r="A292" i="7"/>
  <c r="B291" i="7"/>
  <c r="A291" i="7"/>
  <c r="B290" i="7"/>
  <c r="A290" i="7"/>
  <c r="B289" i="7"/>
  <c r="A289" i="7"/>
  <c r="B288" i="7"/>
  <c r="A288" i="7"/>
  <c r="B287" i="7"/>
  <c r="A287" i="7"/>
  <c r="B286" i="7"/>
  <c r="A286" i="7"/>
  <c r="B285" i="7"/>
  <c r="A285" i="7"/>
  <c r="B284" i="7"/>
  <c r="A284" i="7"/>
  <c r="B283" i="7"/>
  <c r="A283" i="7"/>
  <c r="B282" i="7"/>
  <c r="A282" i="7"/>
  <c r="B281" i="7"/>
  <c r="A281" i="7"/>
  <c r="B280" i="7"/>
  <c r="A280" i="7"/>
  <c r="B279" i="7"/>
  <c r="A279" i="7"/>
  <c r="B278" i="7"/>
  <c r="A278" i="7"/>
  <c r="B277" i="7"/>
  <c r="A277" i="7"/>
  <c r="B276" i="7"/>
  <c r="A276" i="7"/>
  <c r="B275" i="7"/>
  <c r="A275" i="7"/>
  <c r="B274" i="7"/>
  <c r="A274" i="7"/>
  <c r="B273" i="7"/>
  <c r="A273" i="7"/>
  <c r="B272" i="7"/>
  <c r="A272" i="7"/>
  <c r="B271" i="7"/>
  <c r="A271" i="7"/>
  <c r="B270" i="7"/>
  <c r="A270" i="7"/>
  <c r="B269" i="7"/>
  <c r="A269" i="7"/>
  <c r="B268" i="7"/>
  <c r="A268" i="7"/>
  <c r="B267" i="7"/>
  <c r="A267" i="7"/>
  <c r="B266" i="7"/>
  <c r="A266" i="7"/>
  <c r="B265" i="7"/>
  <c r="A265" i="7"/>
  <c r="B264" i="7"/>
  <c r="A264" i="7"/>
  <c r="B263" i="7"/>
  <c r="A263" i="7"/>
  <c r="B262" i="7"/>
  <c r="A262" i="7"/>
  <c r="B261" i="7"/>
  <c r="A261" i="7"/>
  <c r="B260" i="7"/>
  <c r="A260" i="7"/>
  <c r="B259" i="7"/>
  <c r="A259" i="7"/>
  <c r="B258" i="7"/>
  <c r="A258" i="7"/>
  <c r="B257" i="7"/>
  <c r="A257" i="7"/>
  <c r="B256" i="7"/>
  <c r="A256" i="7"/>
  <c r="B255" i="7"/>
  <c r="A255" i="7"/>
  <c r="B254" i="7"/>
  <c r="A254" i="7"/>
  <c r="B253" i="7"/>
  <c r="A253" i="7"/>
  <c r="B252" i="7"/>
  <c r="A252" i="7"/>
  <c r="B251" i="7"/>
  <c r="A251" i="7"/>
  <c r="B250" i="7"/>
  <c r="A250" i="7"/>
  <c r="B249" i="7"/>
  <c r="A249" i="7"/>
  <c r="B248" i="7"/>
  <c r="A248" i="7"/>
  <c r="B247" i="7"/>
  <c r="A247" i="7"/>
  <c r="B246" i="7"/>
  <c r="A246" i="7"/>
  <c r="B245" i="7"/>
  <c r="A245" i="7"/>
  <c r="B244" i="7"/>
  <c r="A244" i="7"/>
  <c r="B243" i="7"/>
  <c r="A243" i="7"/>
  <c r="B242" i="7"/>
  <c r="A242" i="7"/>
  <c r="B241" i="7"/>
  <c r="A241" i="7"/>
  <c r="B240" i="7"/>
  <c r="A240" i="7"/>
  <c r="B239" i="7"/>
  <c r="A239" i="7"/>
  <c r="B238" i="7"/>
  <c r="A238" i="7"/>
  <c r="B237" i="7"/>
  <c r="A237" i="7"/>
  <c r="B236" i="7"/>
  <c r="A236" i="7"/>
  <c r="B235" i="7"/>
  <c r="A235" i="7"/>
  <c r="B234" i="7"/>
  <c r="A234" i="7"/>
  <c r="B233" i="7"/>
  <c r="A233" i="7"/>
  <c r="B232" i="7"/>
  <c r="A232" i="7"/>
  <c r="B231" i="7"/>
  <c r="A231" i="7"/>
  <c r="B230" i="7"/>
  <c r="A230" i="7"/>
  <c r="B229" i="7"/>
  <c r="A229" i="7"/>
  <c r="B228" i="7"/>
  <c r="A228" i="7"/>
  <c r="B227" i="7"/>
  <c r="A227" i="7"/>
  <c r="B226" i="7"/>
  <c r="A226" i="7"/>
  <c r="B225" i="7"/>
  <c r="A225" i="7"/>
  <c r="B224" i="7"/>
  <c r="A224" i="7"/>
  <c r="B223" i="7"/>
  <c r="A223" i="7"/>
  <c r="B222" i="7"/>
  <c r="A222" i="7"/>
  <c r="B221" i="7"/>
  <c r="A221" i="7"/>
  <c r="B220" i="7"/>
  <c r="A220" i="7"/>
  <c r="B219" i="7"/>
  <c r="A219" i="7"/>
  <c r="B218" i="7"/>
  <c r="A218" i="7"/>
  <c r="B217" i="7"/>
  <c r="A217" i="7"/>
  <c r="B216" i="7"/>
  <c r="A216" i="7"/>
  <c r="B215" i="7"/>
  <c r="A215" i="7"/>
  <c r="B214" i="7"/>
  <c r="A214" i="7"/>
  <c r="B213" i="7"/>
  <c r="A213" i="7"/>
  <c r="B212" i="7"/>
  <c r="A212" i="7"/>
  <c r="B211" i="7"/>
  <c r="A211" i="7"/>
  <c r="B210" i="7"/>
  <c r="A210" i="7"/>
  <c r="B209" i="7"/>
  <c r="A209" i="7"/>
  <c r="B208" i="7"/>
  <c r="A208" i="7"/>
  <c r="B207" i="7"/>
  <c r="A207" i="7"/>
  <c r="B206" i="7"/>
  <c r="A206" i="7"/>
  <c r="B205" i="7"/>
  <c r="A205" i="7"/>
  <c r="B204" i="7"/>
  <c r="A204" i="7"/>
  <c r="B203" i="7"/>
  <c r="A203" i="7"/>
  <c r="B202" i="7"/>
  <c r="A202" i="7"/>
  <c r="B201" i="7"/>
  <c r="A201" i="7"/>
  <c r="B200" i="7"/>
  <c r="A200" i="7"/>
  <c r="B199" i="7"/>
  <c r="A199" i="7"/>
  <c r="B198" i="7"/>
  <c r="A198" i="7"/>
  <c r="B197" i="7"/>
  <c r="A197" i="7"/>
  <c r="B196" i="7"/>
  <c r="A196" i="7"/>
  <c r="B195" i="7"/>
  <c r="A195" i="7"/>
  <c r="B194" i="7"/>
  <c r="A194" i="7"/>
  <c r="B193" i="7"/>
  <c r="A193" i="7"/>
  <c r="B192" i="7"/>
  <c r="A192" i="7"/>
  <c r="B191" i="7"/>
  <c r="A191" i="7"/>
  <c r="B190" i="7"/>
  <c r="A190" i="7"/>
  <c r="B189" i="7"/>
  <c r="A189" i="7"/>
  <c r="B188" i="7"/>
  <c r="A188" i="7"/>
  <c r="B187" i="7"/>
  <c r="A187" i="7"/>
  <c r="B186" i="7"/>
  <c r="A186" i="7"/>
  <c r="B185" i="7"/>
  <c r="A185" i="7"/>
  <c r="B184" i="7"/>
  <c r="A184" i="7"/>
  <c r="B183" i="7"/>
  <c r="A183" i="7"/>
  <c r="B182" i="7"/>
  <c r="A182" i="7"/>
  <c r="B181" i="7"/>
  <c r="A181" i="7"/>
  <c r="B180" i="7"/>
  <c r="A180" i="7"/>
  <c r="B179" i="7"/>
  <c r="A179" i="7"/>
  <c r="B178" i="7"/>
  <c r="A178" i="7"/>
  <c r="B177" i="7"/>
  <c r="A177" i="7"/>
  <c r="B176" i="7"/>
  <c r="A176" i="7"/>
  <c r="B175" i="7"/>
  <c r="A175" i="7"/>
  <c r="B174" i="7"/>
  <c r="A174" i="7"/>
  <c r="B173" i="7"/>
  <c r="A173" i="7"/>
  <c r="B172" i="7"/>
  <c r="A172" i="7"/>
  <c r="B171" i="7"/>
  <c r="A171" i="7"/>
  <c r="B170" i="7"/>
  <c r="A170" i="7"/>
  <c r="B169" i="7"/>
  <c r="A169" i="7"/>
  <c r="B168" i="7"/>
  <c r="A168" i="7"/>
  <c r="B167" i="7"/>
  <c r="A167" i="7"/>
  <c r="B166" i="7"/>
  <c r="A166" i="7"/>
  <c r="B165" i="7"/>
  <c r="A165" i="7"/>
  <c r="B164" i="7"/>
  <c r="A164" i="7"/>
  <c r="B163" i="7"/>
  <c r="A163" i="7"/>
  <c r="B162" i="7"/>
  <c r="A162" i="7"/>
  <c r="B161" i="7"/>
  <c r="A161" i="7"/>
  <c r="B160" i="7"/>
  <c r="A160" i="7"/>
  <c r="B159" i="7"/>
  <c r="A159" i="7"/>
  <c r="B158" i="7"/>
  <c r="A158" i="7"/>
  <c r="B157" i="7"/>
  <c r="A157" i="7"/>
  <c r="B156" i="7"/>
  <c r="A156" i="7"/>
  <c r="B155" i="7"/>
  <c r="A155" i="7"/>
  <c r="B154" i="7"/>
  <c r="A154" i="7"/>
  <c r="B153" i="7"/>
  <c r="A153" i="7"/>
  <c r="B152" i="7"/>
  <c r="A152" i="7"/>
  <c r="B151" i="7"/>
  <c r="A151" i="7"/>
  <c r="B150" i="7"/>
  <c r="A150" i="7"/>
  <c r="B149" i="7"/>
  <c r="A149" i="7"/>
  <c r="B148" i="7"/>
  <c r="A148" i="7"/>
  <c r="B147" i="7"/>
  <c r="A147" i="7"/>
  <c r="B146" i="7"/>
  <c r="A146" i="7"/>
  <c r="B145" i="7"/>
  <c r="A145" i="7"/>
  <c r="B144" i="7"/>
  <c r="A144" i="7"/>
  <c r="B143" i="7"/>
  <c r="A143" i="7"/>
  <c r="B142" i="7"/>
  <c r="A142" i="7"/>
  <c r="B141" i="7"/>
  <c r="A141" i="7"/>
  <c r="B140" i="7"/>
  <c r="A140" i="7"/>
  <c r="B139" i="7"/>
  <c r="A139" i="7"/>
  <c r="B138" i="7"/>
  <c r="A138" i="7"/>
  <c r="B137" i="7"/>
  <c r="A137" i="7"/>
  <c r="B136" i="7"/>
  <c r="A136" i="7"/>
  <c r="B135" i="7"/>
  <c r="A135" i="7"/>
  <c r="B134" i="7"/>
  <c r="A134" i="7"/>
  <c r="B133" i="7"/>
  <c r="A133" i="7"/>
  <c r="B132" i="7"/>
  <c r="A132" i="7"/>
  <c r="B131" i="7"/>
  <c r="A131" i="7"/>
  <c r="B130" i="7"/>
  <c r="A130" i="7"/>
  <c r="B129" i="7"/>
  <c r="A129" i="7"/>
  <c r="B128" i="7"/>
  <c r="A128" i="7"/>
  <c r="B127" i="7"/>
  <c r="A127" i="7"/>
  <c r="B126" i="7"/>
  <c r="A126" i="7"/>
  <c r="B125" i="7"/>
  <c r="A125" i="7"/>
  <c r="B124" i="7"/>
  <c r="A124" i="7"/>
  <c r="B123" i="7"/>
  <c r="A123" i="7"/>
  <c r="B122" i="7"/>
  <c r="A122" i="7"/>
  <c r="B121" i="7"/>
  <c r="A121" i="7"/>
  <c r="B120" i="7"/>
  <c r="A120" i="7"/>
  <c r="B119" i="7"/>
  <c r="A119" i="7"/>
  <c r="B118" i="7"/>
  <c r="A118" i="7"/>
  <c r="B117" i="7"/>
  <c r="A117" i="7"/>
  <c r="B116" i="7"/>
  <c r="A116" i="7"/>
  <c r="B115" i="7"/>
  <c r="A115" i="7"/>
  <c r="B114" i="7"/>
  <c r="A114" i="7"/>
  <c r="B113" i="7"/>
  <c r="A113" i="7"/>
  <c r="B112" i="7"/>
  <c r="A112" i="7"/>
  <c r="B111" i="7"/>
  <c r="A111" i="7"/>
  <c r="B110" i="7"/>
  <c r="A110" i="7"/>
  <c r="B109" i="7"/>
  <c r="A109" i="7"/>
  <c r="B108" i="7"/>
  <c r="A108" i="7"/>
  <c r="B107" i="7"/>
  <c r="A107" i="7"/>
  <c r="B106" i="7"/>
  <c r="A106" i="7"/>
  <c r="C5"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D110" i="16"/>
  <c r="D111" i="16"/>
  <c r="D112" i="16"/>
  <c r="D113" i="16"/>
  <c r="D114" i="16"/>
  <c r="D115" i="16"/>
  <c r="D116" i="16"/>
  <c r="D117" i="16"/>
  <c r="D118" i="16"/>
  <c r="D119" i="16"/>
  <c r="D120" i="16"/>
  <c r="D121" i="16"/>
  <c r="D122" i="16"/>
  <c r="D123" i="16"/>
  <c r="D124" i="16"/>
  <c r="D125" i="16"/>
  <c r="D126" i="16"/>
  <c r="D127" i="16"/>
  <c r="D128" i="16"/>
  <c r="D129" i="16"/>
  <c r="D130" i="16"/>
  <c r="D131" i="16"/>
  <c r="D132" i="16"/>
  <c r="D133" i="16"/>
  <c r="D134" i="16"/>
  <c r="D135" i="16"/>
  <c r="D136" i="16"/>
  <c r="D137" i="16"/>
  <c r="D138" i="16"/>
  <c r="D139" i="16"/>
  <c r="D140" i="16"/>
  <c r="D141" i="16"/>
  <c r="D142" i="16"/>
  <c r="D143" i="16"/>
  <c r="D144" i="16"/>
  <c r="D145" i="16"/>
  <c r="D146" i="16"/>
  <c r="D147" i="16"/>
  <c r="D148" i="16"/>
  <c r="D149" i="16"/>
  <c r="D150" i="16"/>
  <c r="D151" i="16"/>
  <c r="D152" i="16"/>
  <c r="D153" i="16"/>
  <c r="D154" i="16"/>
  <c r="D155" i="16"/>
  <c r="D156" i="16"/>
  <c r="D157" i="16"/>
  <c r="D158" i="16"/>
  <c r="D159" i="16"/>
  <c r="D160" i="16"/>
  <c r="D161" i="16"/>
  <c r="D162" i="16"/>
  <c r="D163" i="16"/>
  <c r="D164" i="16"/>
  <c r="D165" i="16"/>
  <c r="D166" i="16"/>
  <c r="D167" i="16"/>
  <c r="D168" i="16"/>
  <c r="D169" i="16"/>
  <c r="D170" i="16"/>
  <c r="D171" i="16"/>
  <c r="D172" i="16"/>
  <c r="D173" i="16"/>
  <c r="D174" i="16"/>
  <c r="D175" i="16"/>
  <c r="D176" i="16"/>
  <c r="D177" i="16"/>
  <c r="D178" i="16"/>
  <c r="D179" i="16"/>
  <c r="D180" i="16"/>
  <c r="D181" i="16"/>
  <c r="D182" i="16"/>
  <c r="D183" i="16"/>
  <c r="D184" i="16"/>
  <c r="D185" i="16"/>
  <c r="D186" i="16"/>
  <c r="D187" i="16"/>
  <c r="D188" i="16"/>
  <c r="D189" i="16"/>
  <c r="D190" i="16"/>
  <c r="D191" i="16"/>
  <c r="D192" i="16"/>
  <c r="D193" i="16"/>
  <c r="D194" i="16"/>
  <c r="D195" i="16"/>
  <c r="D196" i="16"/>
  <c r="D197" i="16"/>
  <c r="D198" i="16"/>
  <c r="D199" i="16"/>
  <c r="D200" i="16"/>
  <c r="D201" i="16"/>
  <c r="D202" i="16"/>
  <c r="D203" i="16"/>
  <c r="D204" i="16"/>
  <c r="D205" i="16"/>
  <c r="D11" i="16"/>
  <c r="C3" i="16"/>
  <c r="C2" i="16"/>
  <c r="C1" i="16"/>
  <c r="C4" i="16"/>
  <c r="C11" i="16"/>
  <c r="C6" i="16" l="1"/>
  <c r="C207" i="16"/>
  <c r="C110" i="7"/>
  <c r="C7" i="16"/>
  <c r="D7" i="16" s="1"/>
  <c r="C8" i="16"/>
  <c r="K7" i="4"/>
  <c r="K8" i="4" s="1"/>
  <c r="K9" i="4" s="1"/>
  <c r="K10" i="4" s="1"/>
  <c r="K11" i="4" s="1"/>
  <c r="K12" i="4" s="1"/>
  <c r="K13" i="4" s="1"/>
  <c r="K14" i="4" s="1"/>
  <c r="K15" i="4" s="1"/>
  <c r="K16" i="4" s="1"/>
  <c r="K17" i="4" s="1"/>
  <c r="K18" i="4" s="1"/>
  <c r="K19" i="4" s="1"/>
  <c r="K20" i="4" s="1"/>
  <c r="K21" i="4" s="1"/>
  <c r="K22" i="4" s="1"/>
  <c r="K23" i="4" s="1"/>
  <c r="K24" i="4" s="1"/>
  <c r="K25" i="4" s="1"/>
  <c r="K26" i="4" s="1"/>
  <c r="K27" i="4" s="1"/>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6" i="4"/>
  <c r="K5" i="4"/>
  <c r="N54" i="12"/>
  <c r="N50" i="12"/>
  <c r="N46" i="12"/>
  <c r="N43" i="12"/>
  <c r="N40" i="12"/>
  <c r="N36" i="12"/>
  <c r="N32" i="12"/>
  <c r="O54" i="12"/>
  <c r="O50" i="12"/>
  <c r="O46" i="12"/>
  <c r="O43" i="12"/>
  <c r="O40" i="12"/>
  <c r="O36" i="12"/>
  <c r="O32" i="12"/>
  <c r="O27" i="12"/>
  <c r="O26" i="12"/>
  <c r="O22" i="12"/>
  <c r="O18" i="12"/>
  <c r="O15" i="12"/>
  <c r="O12" i="12"/>
  <c r="O8" i="12"/>
  <c r="O4" i="12"/>
  <c r="N27" i="12"/>
  <c r="N26" i="12"/>
  <c r="N22" i="12"/>
  <c r="N18" i="12"/>
  <c r="N15" i="12"/>
  <c r="N12" i="12"/>
  <c r="N8" i="12"/>
  <c r="B4" i="12"/>
  <c r="M54" i="12" s="1"/>
  <c r="M36" i="12" l="1"/>
  <c r="M50" i="12"/>
  <c r="M4" i="12"/>
  <c r="M8" i="12"/>
  <c r="M43" i="12"/>
  <c r="M12" i="12"/>
  <c r="M15" i="12"/>
  <c r="M18" i="12"/>
  <c r="M22" i="12"/>
  <c r="M26" i="12"/>
  <c r="M27" i="12"/>
  <c r="M32" i="12"/>
  <c r="M40" i="12"/>
  <c r="M46" i="12"/>
  <c r="A29" i="15"/>
  <c r="A28" i="15"/>
  <c r="A34" i="8"/>
  <c r="A33" i="8"/>
  <c r="B13" i="8"/>
  <c r="D2" i="11"/>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L9" i="4"/>
  <c r="L8" i="4"/>
  <c r="L7" i="4"/>
  <c r="L6" i="4"/>
  <c r="L5" i="4"/>
  <c r="B2" i="4"/>
  <c r="B2" i="3"/>
  <c r="C2" i="2"/>
  <c r="B2" i="2"/>
  <c r="B2" i="1"/>
  <c r="N4" i="12" l="1"/>
  <c r="M2" i="12"/>
  <c r="N8" i="4" l="1"/>
  <c r="N9" i="4" s="1"/>
  <c r="N10" i="4" s="1"/>
  <c r="N11" i="4" s="1"/>
  <c r="N12" i="4" s="1"/>
  <c r="N13" i="4" s="1"/>
  <c r="N14" i="4" s="1"/>
  <c r="N15" i="4" s="1"/>
  <c r="N16" i="4" s="1"/>
  <c r="N17" i="4" s="1"/>
  <c r="N18" i="4" s="1"/>
  <c r="N19" i="4" s="1"/>
  <c r="N20" i="4" s="1"/>
  <c r="N21" i="4" s="1"/>
  <c r="N22" i="4" s="1"/>
  <c r="N23" i="4" s="1"/>
  <c r="B5" i="4" l="1"/>
  <c r="M5" i="4"/>
  <c r="M6" i="4" s="1"/>
  <c r="M7" i="4" s="1"/>
  <c r="M8" i="4" s="1"/>
  <c r="M9" i="4" s="1"/>
  <c r="M10" i="4" s="1"/>
  <c r="M11" i="4" s="1"/>
  <c r="M12" i="4" s="1"/>
  <c r="M13" i="4" s="1"/>
  <c r="M14" i="4" s="1"/>
  <c r="M15" i="4" s="1"/>
  <c r="M16" i="4" s="1"/>
  <c r="M17" i="4" s="1"/>
  <c r="M18" i="4" s="1"/>
  <c r="M19" i="4" s="1"/>
  <c r="M20" i="4" s="1"/>
  <c r="M21" i="4" s="1"/>
  <c r="M22" i="4" s="1"/>
  <c r="M23" i="4" s="1"/>
  <c r="M24" i="4" s="1"/>
  <c r="M25" i="4" s="1"/>
  <c r="M26" i="4" s="1"/>
  <c r="M27" i="4" s="1"/>
  <c r="M28" i="4" s="1"/>
  <c r="M29" i="4" s="1"/>
  <c r="M30" i="4" s="1"/>
  <c r="M31" i="4" s="1"/>
  <c r="M32" i="4" s="1"/>
  <c r="M33" i="4" s="1"/>
  <c r="M34" i="4" s="1"/>
  <c r="M35" i="4" s="1"/>
  <c r="M36" i="4" s="1"/>
  <c r="M37" i="4" s="1"/>
  <c r="M38" i="4" s="1"/>
  <c r="M39" i="4" s="1"/>
  <c r="M40" i="4" s="1"/>
  <c r="M41" i="4" s="1"/>
  <c r="M42" i="4" s="1"/>
  <c r="M43" i="4" s="1"/>
  <c r="M44" i="4" s="1"/>
  <c r="M45" i="4" s="1"/>
  <c r="M46" i="4" s="1"/>
  <c r="M47" i="4" s="1"/>
  <c r="M48" i="4" s="1"/>
  <c r="M49" i="4" s="1"/>
  <c r="M50" i="4" s="1"/>
  <c r="M51" i="4" s="1"/>
  <c r="M52" i="4" s="1"/>
  <c r="M53" i="4" s="1"/>
  <c r="M54" i="4" s="1"/>
  <c r="M55" i="4" s="1"/>
  <c r="M56" i="4" s="1"/>
  <c r="M57" i="4" s="1"/>
  <c r="M58" i="4" s="1"/>
  <c r="M59" i="4" s="1"/>
  <c r="M60" i="4" s="1"/>
  <c r="M61" i="4" s="1"/>
  <c r="M62" i="4" s="1"/>
  <c r="M63" i="4" s="1"/>
  <c r="M64" i="4" s="1"/>
  <c r="M65" i="4" s="1"/>
  <c r="M66" i="4" s="1"/>
  <c r="M67" i="4" s="1"/>
  <c r="M68" i="4" s="1"/>
  <c r="M69" i="4" s="1"/>
  <c r="M70" i="4" s="1"/>
  <c r="M71" i="4" s="1"/>
  <c r="M72" i="4" s="1"/>
  <c r="M73" i="4" s="1"/>
  <c r="M74" i="4" s="1"/>
  <c r="M75" i="4" s="1"/>
  <c r="M76" i="4" s="1"/>
  <c r="M77" i="4" s="1"/>
  <c r="M78" i="4" s="1"/>
  <c r="M79" i="4" s="1"/>
  <c r="M80" i="4" s="1"/>
  <c r="M81" i="4" s="1"/>
  <c r="M82" i="4" s="1"/>
  <c r="M83" i="4" s="1"/>
  <c r="M84" i="4" s="1"/>
  <c r="M85" i="4" s="1"/>
  <c r="A85" i="4"/>
  <c r="B85" i="4"/>
  <c r="A6" i="4"/>
  <c r="B6" i="4"/>
  <c r="A7" i="4"/>
  <c r="B7" i="4"/>
  <c r="A8" i="4"/>
  <c r="B8" i="4"/>
  <c r="A9" i="4"/>
  <c r="B9" i="4"/>
  <c r="A10" i="4"/>
  <c r="B10" i="4"/>
  <c r="A11" i="4"/>
  <c r="B11" i="4"/>
  <c r="A12" i="4"/>
  <c r="B12" i="4"/>
  <c r="A13" i="4"/>
  <c r="B13" i="4"/>
  <c r="A14" i="4"/>
  <c r="B14" i="4"/>
  <c r="A15" i="4"/>
  <c r="B15" i="4"/>
  <c r="A16" i="4"/>
  <c r="B16" i="4"/>
  <c r="A17" i="4"/>
  <c r="B17" i="4"/>
  <c r="A18" i="4"/>
  <c r="B18" i="4"/>
  <c r="A19" i="4"/>
  <c r="B19" i="4"/>
  <c r="A20" i="4"/>
  <c r="B20" i="4"/>
  <c r="A21" i="4"/>
  <c r="B21" i="4"/>
  <c r="A22" i="4"/>
  <c r="B22" i="4"/>
  <c r="A23" i="4"/>
  <c r="B23" i="4"/>
  <c r="A24" i="4"/>
  <c r="B24" i="4"/>
  <c r="A25" i="4"/>
  <c r="B25" i="4"/>
  <c r="A26" i="4"/>
  <c r="B26" i="4"/>
  <c r="A27" i="4"/>
  <c r="B27" i="4"/>
  <c r="A28" i="4"/>
  <c r="B28" i="4"/>
  <c r="A29" i="4"/>
  <c r="B29" i="4"/>
  <c r="A30" i="4"/>
  <c r="B30" i="4"/>
  <c r="A31" i="4"/>
  <c r="B31" i="4"/>
  <c r="A32" i="4"/>
  <c r="B32" i="4"/>
  <c r="A33" i="4"/>
  <c r="B33" i="4"/>
  <c r="A34" i="4"/>
  <c r="B34" i="4"/>
  <c r="A35" i="4"/>
  <c r="B35" i="4"/>
  <c r="A36" i="4"/>
  <c r="B36" i="4"/>
  <c r="A37" i="4"/>
  <c r="B37" i="4"/>
  <c r="A38" i="4"/>
  <c r="B38" i="4"/>
  <c r="A39" i="4"/>
  <c r="B39" i="4"/>
  <c r="A40" i="4"/>
  <c r="B40" i="4"/>
  <c r="A41" i="4"/>
  <c r="B41" i="4"/>
  <c r="A42" i="4"/>
  <c r="B42" i="4"/>
  <c r="A43" i="4"/>
  <c r="B43" i="4"/>
  <c r="A44" i="4"/>
  <c r="B44" i="4"/>
  <c r="A45" i="4"/>
  <c r="B45" i="4"/>
  <c r="A46" i="4"/>
  <c r="B46" i="4"/>
  <c r="A47" i="4"/>
  <c r="B47" i="4"/>
  <c r="A48" i="4"/>
  <c r="B48" i="4"/>
  <c r="A49" i="4"/>
  <c r="B49" i="4"/>
  <c r="A50" i="4"/>
  <c r="B50" i="4"/>
  <c r="A51" i="4"/>
  <c r="B51" i="4"/>
  <c r="A52" i="4"/>
  <c r="B52" i="4"/>
  <c r="A53" i="4"/>
  <c r="B53" i="4"/>
  <c r="A54" i="4"/>
  <c r="B54" i="4"/>
  <c r="A55" i="4"/>
  <c r="B55" i="4"/>
  <c r="A56" i="4"/>
  <c r="B56" i="4"/>
  <c r="A57" i="4"/>
  <c r="B57" i="4"/>
  <c r="A58" i="4"/>
  <c r="B58" i="4"/>
  <c r="A59" i="4"/>
  <c r="B59" i="4"/>
  <c r="A60" i="4"/>
  <c r="B60" i="4"/>
  <c r="A61" i="4"/>
  <c r="B61" i="4"/>
  <c r="A62" i="4"/>
  <c r="B62" i="4"/>
  <c r="A63" i="4"/>
  <c r="B63" i="4"/>
  <c r="A64" i="4"/>
  <c r="B64" i="4"/>
  <c r="A65" i="4"/>
  <c r="B65" i="4"/>
  <c r="A66" i="4"/>
  <c r="B66" i="4"/>
  <c r="A67" i="4"/>
  <c r="B67" i="4"/>
  <c r="A68" i="4"/>
  <c r="B68" i="4"/>
  <c r="A69" i="4"/>
  <c r="B69" i="4"/>
  <c r="A70" i="4"/>
  <c r="B70" i="4"/>
  <c r="A71" i="4"/>
  <c r="B71" i="4"/>
  <c r="A72" i="4"/>
  <c r="B72" i="4"/>
  <c r="A73" i="4"/>
  <c r="B73" i="4"/>
  <c r="A74" i="4"/>
  <c r="B74" i="4"/>
  <c r="A75" i="4"/>
  <c r="B75" i="4"/>
  <c r="A76" i="4"/>
  <c r="B76" i="4"/>
  <c r="A77" i="4"/>
  <c r="B77" i="4"/>
  <c r="A78" i="4"/>
  <c r="B78" i="4"/>
  <c r="A79" i="4"/>
  <c r="B79" i="4"/>
  <c r="A80" i="4"/>
  <c r="B80" i="4"/>
  <c r="A81" i="4"/>
  <c r="B81" i="4"/>
  <c r="A82" i="4"/>
  <c r="B82" i="4"/>
  <c r="A83" i="4"/>
  <c r="B83" i="4"/>
  <c r="A84" i="4"/>
  <c r="B84" i="4"/>
  <c r="A5" i="4"/>
  <c r="A8" i="3"/>
  <c r="A11" i="3"/>
  <c r="A14" i="3"/>
  <c r="A17" i="3"/>
  <c r="A20" i="3"/>
  <c r="A23" i="3"/>
  <c r="A26" i="3"/>
  <c r="A29" i="3"/>
  <c r="A32" i="3"/>
  <c r="A35" i="3"/>
  <c r="A38" i="3"/>
  <c r="A41" i="3"/>
  <c r="A44" i="3"/>
  <c r="A47" i="3"/>
  <c r="A50" i="3"/>
  <c r="A53" i="3"/>
  <c r="A56" i="3"/>
  <c r="A59" i="3"/>
  <c r="A62" i="3"/>
  <c r="A65" i="3"/>
  <c r="A68" i="3"/>
  <c r="A71" i="3"/>
  <c r="A74" i="3"/>
  <c r="A77" i="3"/>
  <c r="A80" i="3"/>
  <c r="A83" i="3"/>
  <c r="A5" i="3"/>
  <c r="B30" i="2"/>
  <c r="C30" i="2"/>
  <c r="B80" i="3" s="1"/>
  <c r="B31" i="2"/>
  <c r="C31" i="2"/>
  <c r="B83" i="3" s="1"/>
  <c r="C29" i="2"/>
  <c r="B77" i="3" s="1"/>
  <c r="B29" i="2"/>
  <c r="B27" i="2"/>
  <c r="C27" i="2"/>
  <c r="B71" i="3" s="1"/>
  <c r="B28" i="2"/>
  <c r="C28" i="2"/>
  <c r="B74" i="3" s="1"/>
  <c r="C26" i="2"/>
  <c r="B68" i="3" s="1"/>
  <c r="B26" i="2"/>
  <c r="B24" i="2"/>
  <c r="C24" i="2"/>
  <c r="B62" i="3" s="1"/>
  <c r="B25" i="2"/>
  <c r="C25" i="2"/>
  <c r="B65" i="3" s="1"/>
  <c r="C23" i="2"/>
  <c r="B59" i="3" s="1"/>
  <c r="B23" i="2"/>
  <c r="B21" i="2"/>
  <c r="C21" i="2"/>
  <c r="B53" i="3" s="1"/>
  <c r="B22" i="2"/>
  <c r="C22" i="2"/>
  <c r="B56" i="3" s="1"/>
  <c r="C20" i="2"/>
  <c r="B50" i="3" s="1"/>
  <c r="B20" i="2"/>
  <c r="B18" i="2"/>
  <c r="C18" i="2"/>
  <c r="B44" i="3" s="1"/>
  <c r="B19" i="2"/>
  <c r="C19" i="2"/>
  <c r="B47" i="3" s="1"/>
  <c r="C17" i="2"/>
  <c r="B41" i="3" s="1"/>
  <c r="B17" i="2"/>
  <c r="C15" i="2"/>
  <c r="B35" i="3" s="1"/>
  <c r="C16" i="2"/>
  <c r="B38" i="3" s="1"/>
  <c r="C14" i="2"/>
  <c r="B32" i="3" s="1"/>
  <c r="B15" i="2"/>
  <c r="B16" i="2"/>
  <c r="B14" i="2"/>
  <c r="B12" i="2"/>
  <c r="C12" i="2"/>
  <c r="B26" i="3" s="1"/>
  <c r="B13" i="2"/>
  <c r="C13" i="2"/>
  <c r="B29" i="3" s="1"/>
  <c r="C11" i="2"/>
  <c r="B23" i="3" s="1"/>
  <c r="B11" i="2"/>
  <c r="B9" i="2"/>
  <c r="C9" i="2"/>
  <c r="B17" i="3" s="1"/>
  <c r="B10" i="2"/>
  <c r="C10" i="2"/>
  <c r="B20" i="3" s="1"/>
  <c r="C8" i="2"/>
  <c r="B14" i="3" s="1"/>
  <c r="B8" i="2"/>
  <c r="C6" i="2"/>
  <c r="B8" i="3" s="1"/>
  <c r="C7" i="2"/>
  <c r="B11" i="3" s="1"/>
  <c r="C5" i="2"/>
  <c r="B5" i="3" s="1"/>
  <c r="B6" i="2"/>
  <c r="B7" i="2"/>
  <c r="B5" i="2"/>
  <c r="D66" i="1"/>
  <c r="A66" i="1"/>
  <c r="D61" i="1"/>
  <c r="A61" i="1"/>
  <c r="D56" i="1"/>
  <c r="A56" i="1"/>
  <c r="D51" i="1"/>
  <c r="A46" i="1"/>
  <c r="D46" i="1"/>
  <c r="D41" i="1"/>
  <c r="A41" i="1"/>
  <c r="D36" i="1"/>
  <c r="D31" i="1"/>
  <c r="A31" i="1"/>
  <c r="A36" i="1"/>
  <c r="D26" i="1"/>
  <c r="A26" i="1"/>
  <c r="B21" i="1"/>
  <c r="B16" i="1"/>
  <c r="B11" i="1"/>
  <c r="C21" i="1"/>
  <c r="C16" i="1"/>
  <c r="C11" i="1"/>
</calcChain>
</file>

<file path=xl/comments1.xml><?xml version="1.0" encoding="utf-8"?>
<comments xmlns="http://schemas.openxmlformats.org/spreadsheetml/2006/main">
  <authors>
    <author>Iulian Ionescu</author>
  </authors>
  <commentList>
    <comment ref="G4" authorId="0" shapeId="0">
      <text>
        <r>
          <rPr>
            <b/>
            <sz val="9"/>
            <color indexed="81"/>
            <rFont val="Tahoma"/>
            <charset val="1"/>
          </rPr>
          <t>Major or minor scene?</t>
        </r>
      </text>
    </comment>
  </commentList>
</comments>
</file>

<file path=xl/comments2.xml><?xml version="1.0" encoding="utf-8"?>
<comments xmlns="http://schemas.openxmlformats.org/spreadsheetml/2006/main">
  <authors>
    <author>iulian</author>
  </authors>
  <commentList>
    <comment ref="H1" authorId="0" shapeId="0">
      <text>
        <r>
          <rPr>
            <b/>
            <sz val="9"/>
            <color indexed="81"/>
            <rFont val="Tahoma"/>
            <family val="2"/>
          </rPr>
          <t>Add some simplistic information here, like: son of XYZ, father of ABC.</t>
        </r>
        <r>
          <rPr>
            <sz val="9"/>
            <color indexed="81"/>
            <rFont val="Tahoma"/>
            <family val="2"/>
          </rPr>
          <t xml:space="preserve">
</t>
        </r>
      </text>
    </comment>
    <comment ref="I1" authorId="0" shapeId="0">
      <text>
        <r>
          <rPr>
            <b/>
            <sz val="9"/>
            <color indexed="81"/>
            <rFont val="Tahoma"/>
            <family val="2"/>
          </rPr>
          <t>Add just a few places where this person will be found in the novel. For example: New York, the Moon, etc.</t>
        </r>
      </text>
    </comment>
  </commentList>
</comments>
</file>

<file path=xl/sharedStrings.xml><?xml version="1.0" encoding="utf-8"?>
<sst xmlns="http://schemas.openxmlformats.org/spreadsheetml/2006/main" count="794" uniqueCount="512">
  <si>
    <t>Level</t>
  </si>
  <si>
    <t>2.1</t>
  </si>
  <si>
    <t>2.2</t>
  </si>
  <si>
    <t>2.3</t>
  </si>
  <si>
    <t>2.1.1</t>
  </si>
  <si>
    <t>2.1.2</t>
  </si>
  <si>
    <t>2.1.3</t>
  </si>
  <si>
    <t>2.2.1</t>
  </si>
  <si>
    <t>2.2.2</t>
  </si>
  <si>
    <t>2.2.3</t>
  </si>
  <si>
    <t>2.3.1</t>
  </si>
  <si>
    <t>2.3.2</t>
  </si>
  <si>
    <t>2.3.3</t>
  </si>
  <si>
    <t>2.1.1.1</t>
  </si>
  <si>
    <t>2.1.1.2</t>
  </si>
  <si>
    <t>2.1.1.3</t>
  </si>
  <si>
    <t>2.1.2.1</t>
  </si>
  <si>
    <t>2.1.2.2</t>
  </si>
  <si>
    <t>2.1.2.3</t>
  </si>
  <si>
    <t>2.3.1.1</t>
  </si>
  <si>
    <t>2.3.1.2</t>
  </si>
  <si>
    <t>2.3.1.3</t>
  </si>
  <si>
    <t>2.2.1.1</t>
  </si>
  <si>
    <t>2.2.1.2</t>
  </si>
  <si>
    <t>2.2.1.3</t>
  </si>
  <si>
    <t>2.2.2.1</t>
  </si>
  <si>
    <t>2.2.2.2</t>
  </si>
  <si>
    <t>2.2.2.3</t>
  </si>
  <si>
    <t>2.2.3.1</t>
  </si>
  <si>
    <t>2.2.3.2</t>
  </si>
  <si>
    <t>2.2.3.3</t>
  </si>
  <si>
    <t>2.3.2.1</t>
  </si>
  <si>
    <t>2.3.2.2</t>
  </si>
  <si>
    <t>2.3.2.3</t>
  </si>
  <si>
    <t>2.3.3.1</t>
  </si>
  <si>
    <t>2.3.3.2</t>
  </si>
  <si>
    <t>2.3.3.3</t>
  </si>
  <si>
    <t>ID</t>
  </si>
  <si>
    <t>Name</t>
  </si>
  <si>
    <t>Setting</t>
  </si>
  <si>
    <t>Characters</t>
  </si>
  <si>
    <t>Purpose</t>
  </si>
  <si>
    <t>Type</t>
  </si>
  <si>
    <t>Scene</t>
  </si>
  <si>
    <t>Top Level</t>
  </si>
  <si>
    <t>High Level Scene Summary</t>
  </si>
  <si>
    <t>scene 4</t>
  </si>
  <si>
    <t>scene 5</t>
  </si>
  <si>
    <t>scene 6</t>
  </si>
  <si>
    <t>scene 7</t>
  </si>
  <si>
    <t>scene 8</t>
  </si>
  <si>
    <t>scene 9</t>
  </si>
  <si>
    <t>scene 10</t>
  </si>
  <si>
    <t>scene 11</t>
  </si>
  <si>
    <t>scene 12</t>
  </si>
  <si>
    <t>scene 13</t>
  </si>
  <si>
    <t>scene 14</t>
  </si>
  <si>
    <t>scene 15</t>
  </si>
  <si>
    <t>scene 16</t>
  </si>
  <si>
    <t>scene 17</t>
  </si>
  <si>
    <t>scene 18</t>
  </si>
  <si>
    <t>scene 19</t>
  </si>
  <si>
    <t>scene 20</t>
  </si>
  <si>
    <t>scene 21</t>
  </si>
  <si>
    <t>scene 22</t>
  </si>
  <si>
    <t>scene 23</t>
  </si>
  <si>
    <t>scene 24</t>
  </si>
  <si>
    <t>scene 25</t>
  </si>
  <si>
    <t>scene 26</t>
  </si>
  <si>
    <t>scene 27</t>
  </si>
  <si>
    <t>scene 28</t>
  </si>
  <si>
    <t>scene 29</t>
  </si>
  <si>
    <t>scene 30</t>
  </si>
  <si>
    <t>scene 31</t>
  </si>
  <si>
    <t>scene 32</t>
  </si>
  <si>
    <t>scene 33</t>
  </si>
  <si>
    <t>scene 34</t>
  </si>
  <si>
    <t>scene 35</t>
  </si>
  <si>
    <t>scene 36</t>
  </si>
  <si>
    <t>scene 37</t>
  </si>
  <si>
    <t>scene 38</t>
  </si>
  <si>
    <t>scene 39</t>
  </si>
  <si>
    <t>scene 40</t>
  </si>
  <si>
    <t>scene 41</t>
  </si>
  <si>
    <t>scene 42</t>
  </si>
  <si>
    <t>scene 43</t>
  </si>
  <si>
    <t>scene 44</t>
  </si>
  <si>
    <t>scene 45</t>
  </si>
  <si>
    <t>scene 46</t>
  </si>
  <si>
    <t>scene 47</t>
  </si>
  <si>
    <t>scene 48</t>
  </si>
  <si>
    <t>scene 49</t>
  </si>
  <si>
    <t>scene 50</t>
  </si>
  <si>
    <t>scene 51</t>
  </si>
  <si>
    <t>scene 52</t>
  </si>
  <si>
    <t>scene 53</t>
  </si>
  <si>
    <t>scene 54</t>
  </si>
  <si>
    <t>scene 55</t>
  </si>
  <si>
    <t>scene 56</t>
  </si>
  <si>
    <t>scene 57</t>
  </si>
  <si>
    <t>scene 58</t>
  </si>
  <si>
    <t>scene 59</t>
  </si>
  <si>
    <t>scene 60</t>
  </si>
  <si>
    <t>scene 61</t>
  </si>
  <si>
    <t>scene 62</t>
  </si>
  <si>
    <t>scene 63</t>
  </si>
  <si>
    <t>scene 64</t>
  </si>
  <si>
    <t>scene 65</t>
  </si>
  <si>
    <t>scene 66</t>
  </si>
  <si>
    <t>scene 67</t>
  </si>
  <si>
    <t>scene 68</t>
  </si>
  <si>
    <t>scene 69</t>
  </si>
  <si>
    <t>scene 70</t>
  </si>
  <si>
    <t>scene 71</t>
  </si>
  <si>
    <t>scene 72</t>
  </si>
  <si>
    <t>scene 73</t>
  </si>
  <si>
    <t>scene 74</t>
  </si>
  <si>
    <t>scene 75</t>
  </si>
  <si>
    <t>scene 76</t>
  </si>
  <si>
    <t>scene 77</t>
  </si>
  <si>
    <t>scene 78</t>
  </si>
  <si>
    <t>scene 79</t>
  </si>
  <si>
    <t>scene 80</t>
  </si>
  <si>
    <t>scene 81</t>
  </si>
  <si>
    <t>Move Plot</t>
  </si>
  <si>
    <t>Grow Character</t>
  </si>
  <si>
    <t>Setup</t>
  </si>
  <si>
    <t>Active</t>
  </si>
  <si>
    <t>Reactive</t>
  </si>
  <si>
    <t>x</t>
  </si>
  <si>
    <t>Ch</t>
  </si>
  <si>
    <t>POV</t>
  </si>
  <si>
    <t>Acts Analysis</t>
  </si>
  <si>
    <t>Act 1 - Intro</t>
  </si>
  <si>
    <t>Act 1 - Inciting Event</t>
  </si>
  <si>
    <t>Act 1 - Major Problem</t>
  </si>
  <si>
    <t>Act 2 - Choice</t>
  </si>
  <si>
    <t>Act 2 - Midpoint reversal</t>
  </si>
  <si>
    <t>Act 2 - Disaster</t>
  </si>
  <si>
    <t>Act 3 - Plan</t>
  </si>
  <si>
    <t>Act 3 - Climax</t>
  </si>
  <si>
    <t>Act 3 - Wrap Up</t>
  </si>
  <si>
    <t>Title</t>
  </si>
  <si>
    <t>Chart no.</t>
  </si>
  <si>
    <t>[Name]</t>
  </si>
  <si>
    <t>B:</t>
  </si>
  <si>
    <t>[Date]</t>
  </si>
  <si>
    <t>Cont. on</t>
  </si>
  <si>
    <t>[Place]</t>
  </si>
  <si>
    <t>chart no.</t>
  </si>
  <si>
    <t>M:</t>
  </si>
  <si>
    <t>No 1 is the same as</t>
  </si>
  <si>
    <t>no.</t>
  </si>
  <si>
    <t>D:</t>
  </si>
  <si>
    <t>on chart</t>
  </si>
  <si>
    <t>(Spouse)</t>
  </si>
  <si>
    <t>{42}</t>
  </si>
  <si>
    <t>[42]</t>
  </si>
  <si>
    <t>Age at death</t>
  </si>
  <si>
    <t>S:</t>
  </si>
  <si>
    <t>Question</t>
  </si>
  <si>
    <t>Answer</t>
  </si>
  <si>
    <t>Nickname</t>
  </si>
  <si>
    <t>Date of Birth</t>
  </si>
  <si>
    <t>Place of Birth</t>
  </si>
  <si>
    <t>Mother's Name</t>
  </si>
  <si>
    <t>Father's Name</t>
  </si>
  <si>
    <t>Height</t>
  </si>
  <si>
    <t>Weight</t>
  </si>
  <si>
    <t>Eye Color</t>
  </si>
  <si>
    <t>Hair Color</t>
  </si>
  <si>
    <t>Skin Color</t>
  </si>
  <si>
    <t>Age</t>
  </si>
  <si>
    <t>98 lb</t>
  </si>
  <si>
    <t>65 in (5'5")</t>
  </si>
  <si>
    <t>Chestnut</t>
  </si>
  <si>
    <t>Olive</t>
  </si>
  <si>
    <t>Brown</t>
  </si>
  <si>
    <t>Any birthmarks or scars?</t>
  </si>
  <si>
    <t>What happens when Daniel is angry?</t>
  </si>
  <si>
    <t>What about sports?</t>
  </si>
  <si>
    <t>Character Detail</t>
  </si>
  <si>
    <t>Role</t>
  </si>
  <si>
    <t>Relation</t>
  </si>
  <si>
    <t>Notes</t>
  </si>
  <si>
    <t>Protagonist</t>
  </si>
  <si>
    <t>Antagonist</t>
  </si>
  <si>
    <t>Sidekick</t>
  </si>
  <si>
    <t>Salutation</t>
  </si>
  <si>
    <t>Mr.</t>
  </si>
  <si>
    <t>Ms.</t>
  </si>
  <si>
    <t>Novel Title</t>
  </si>
  <si>
    <t>Novel Sub-Title</t>
  </si>
  <si>
    <t>Author</t>
  </si>
  <si>
    <t>Genre</t>
  </si>
  <si>
    <t>Target Market</t>
  </si>
  <si>
    <t>Estimated Word Count</t>
  </si>
  <si>
    <t>Sub-Genre</t>
  </si>
  <si>
    <t>List of Genres &amp; Subgenres</t>
  </si>
  <si>
    <t>Adult / YA / etc.</t>
  </si>
  <si>
    <t>Best guess or check this post</t>
  </si>
  <si>
    <t>Approximate # of scenes</t>
  </si>
  <si>
    <t>This book is a lot like…</t>
  </si>
  <si>
    <t>and also like…</t>
  </si>
  <si>
    <t>This book reminds you of this movie…</t>
  </si>
  <si>
    <t>Novel's Current Date</t>
  </si>
  <si>
    <t>What date is "present"?</t>
  </si>
  <si>
    <t>I started writing this novel on</t>
  </si>
  <si>
    <t>Novel Dashboard</t>
  </si>
  <si>
    <t>Enter Novel Title Here</t>
  </si>
  <si>
    <t>John Doe</t>
  </si>
  <si>
    <t>Fantasy</t>
  </si>
  <si>
    <t>Epic-Fantasy</t>
  </si>
  <si>
    <t>Adult</t>
  </si>
  <si>
    <t>Enter your one-line story description here, then break it down in 3 on the next 3 lines</t>
  </si>
  <si>
    <t>Part 1 is the beginning</t>
  </si>
  <si>
    <t>Part 2 is the middle</t>
  </si>
  <si>
    <t>Part 3 is the ending</t>
  </si>
  <si>
    <t>Beginning part 1</t>
  </si>
  <si>
    <t>Beginning part 2</t>
  </si>
  <si>
    <t>Beginning part 3</t>
  </si>
  <si>
    <t>Middle part 2</t>
  </si>
  <si>
    <t>Middle part 1</t>
  </si>
  <si>
    <t>Middle part 3</t>
  </si>
  <si>
    <t>Ending part 1</t>
  </si>
  <si>
    <t>Ending part 2</t>
  </si>
  <si>
    <t>Ending part 3</t>
  </si>
  <si>
    <t>Beginning sub-part 11</t>
  </si>
  <si>
    <t>Beginning sub-part 12</t>
  </si>
  <si>
    <t>Beginning sub-part 13</t>
  </si>
  <si>
    <t>Beginning sub-part 21</t>
  </si>
  <si>
    <t>Beginning sub-part 22</t>
  </si>
  <si>
    <t>Beginning sub-part 23</t>
  </si>
  <si>
    <t>Beginning sub-part 31</t>
  </si>
  <si>
    <t>Beginning sub-part 32</t>
  </si>
  <si>
    <t>Beginning sub-part 33</t>
  </si>
  <si>
    <t>Middle sub-part 11</t>
  </si>
  <si>
    <t>Middle sub-part 12</t>
  </si>
  <si>
    <t>Middle sub-part 13</t>
  </si>
  <si>
    <t>Middle sub-part 21</t>
  </si>
  <si>
    <t>Middle sub-part 22</t>
  </si>
  <si>
    <t>Middle sub-part 23</t>
  </si>
  <si>
    <t>Middle sub-part 31</t>
  </si>
  <si>
    <t>Middle sub-part 32</t>
  </si>
  <si>
    <t>Middle sub-part 33</t>
  </si>
  <si>
    <t>Ending sub-part 11</t>
  </si>
  <si>
    <t>Ending sub-part 12</t>
  </si>
  <si>
    <t>Ending sub-part 13</t>
  </si>
  <si>
    <t>Ending sub-part 21</t>
  </si>
  <si>
    <t>Ending sub-part 22</t>
  </si>
  <si>
    <t>Ending sub-part 23</t>
  </si>
  <si>
    <t>Next, split each part into 3 subparts:</t>
  </si>
  <si>
    <t>Review the high-level structure, make sure it matches roughly to the 3-Act structure</t>
  </si>
  <si>
    <t>Describe the scenes by splitting each high-level part into 3 scenes</t>
  </si>
  <si>
    <t>scene 1</t>
  </si>
  <si>
    <t>scene 2</t>
  </si>
  <si>
    <t>scene 3</t>
  </si>
  <si>
    <t>Chapters</t>
  </si>
  <si>
    <t>Main</t>
  </si>
  <si>
    <t>Character</t>
  </si>
  <si>
    <t>Some</t>
  </si>
  <si>
    <t>One</t>
  </si>
  <si>
    <t>Two</t>
  </si>
  <si>
    <t>Locations</t>
  </si>
  <si>
    <t>Main Character</t>
  </si>
  <si>
    <t>Mainy</t>
  </si>
  <si>
    <t>Somewhere, USA</t>
  </si>
  <si>
    <t>?</t>
  </si>
  <si>
    <t>Are there any distinguishing facial features?</t>
  </si>
  <si>
    <t>Minor Character</t>
  </si>
  <si>
    <t>Novel's Present Day:</t>
  </si>
  <si>
    <t>MC's Father</t>
  </si>
  <si>
    <t>MC's Great Grandfather 1</t>
  </si>
  <si>
    <t>MC's Grandfather 1</t>
  </si>
  <si>
    <t>MC's Grandmother 1</t>
  </si>
  <si>
    <t>MC's Great Grandmother 1</t>
  </si>
  <si>
    <t>MC's Great Grandfather 2</t>
  </si>
  <si>
    <t>MC's Great Grandmother 2</t>
  </si>
  <si>
    <t>MC's Grandfather 2</t>
  </si>
  <si>
    <t>MC's Grandmother 2</t>
  </si>
  <si>
    <t>MC's Great Grandfather 3</t>
  </si>
  <si>
    <t>MC's Great Grandmother 3</t>
  </si>
  <si>
    <t>MC's Great Grandfather 4</t>
  </si>
  <si>
    <t>MC's Great Grandmother 4</t>
  </si>
  <si>
    <t>MC's Mother</t>
  </si>
  <si>
    <t>[siblings]</t>
  </si>
  <si>
    <t>and also of this movie…</t>
  </si>
  <si>
    <t>Cumul. Expected Words</t>
  </si>
  <si>
    <t>Actual Words</t>
  </si>
  <si>
    <t>Cumulative Actual Words</t>
  </si>
  <si>
    <t>Please do not modify or delete this worksheet.</t>
  </si>
  <si>
    <t>Date</t>
  </si>
  <si>
    <t>Total Word Count</t>
  </si>
  <si>
    <t>Session Word Count</t>
  </si>
  <si>
    <t>Target Word Count</t>
  </si>
  <si>
    <t>% Completed</t>
  </si>
  <si>
    <t>Completion</t>
  </si>
  <si>
    <t>Total WC</t>
  </si>
  <si>
    <t>Number of writing sessions</t>
  </si>
  <si>
    <t>Words</t>
  </si>
  <si>
    <t>Cumulative Words</t>
  </si>
  <si>
    <t>Anty</t>
  </si>
  <si>
    <t>Sidey1</t>
  </si>
  <si>
    <t>Sidey2</t>
  </si>
  <si>
    <t>Name:</t>
  </si>
  <si>
    <t>Master Outlining and Tracking Tool</t>
  </si>
  <si>
    <t>Purpose:</t>
  </si>
  <si>
    <t>Author:</t>
  </si>
  <si>
    <t>Iulian Ionescu</t>
  </si>
  <si>
    <t xml:space="preserve">Website: </t>
  </si>
  <si>
    <t>http://www.iulianionescu.com</t>
  </si>
  <si>
    <t>License:</t>
  </si>
  <si>
    <t>Creative Commons 2.0 - Free to use, share, and modify, but keep credits to original author</t>
  </si>
  <si>
    <t>Version:</t>
  </si>
  <si>
    <t>v1.0</t>
  </si>
  <si>
    <t>Release:</t>
  </si>
  <si>
    <t>Originally Published:</t>
  </si>
  <si>
    <t>Tab</t>
  </si>
  <si>
    <t>Instructions</t>
  </si>
  <si>
    <t>Used to setup the general options for the worksheet</t>
  </si>
  <si>
    <t>The most important fields are:</t>
  </si>
  <si>
    <t>Novel title - this gets imported in all other sheets</t>
  </si>
  <si>
    <t>Present date - this defines what is "today" for your novel. For example, if your novel's main action happens in 1950, than Jan 1, 1950 would be the present date. This date is used to calculate character ages in later sheets</t>
  </si>
  <si>
    <t>Estimated Word count - this is used by the tracker to calculate your progress</t>
  </si>
  <si>
    <t>Approximate Scene count - this number is prefilled to 81. If you add manual scenes, make sure to update this number to match your number of scenes.</t>
  </si>
  <si>
    <t>Step 1: create your novel's one line. This is a sentence of 15-25 words that describes your novel completely. Think "…"</t>
  </si>
  <si>
    <t>Step 2: Take the sentence from Step 1 and break it down into 3 sentences. Think of them in terms of Beginning, Middle, and End. You should wind up with one paragraph that describes your novel in more detail.</t>
  </si>
  <si>
    <t>Step 3: You will no expand each of the 3 sentences from Step 2 into 3 sentences each. Think of it in terms of beginning of the beginning, middle of the beginning, and ending of the beginning. You will wind up with 9 sentences that start to resamble a short synopsis of your novel.</t>
  </si>
  <si>
    <t>This is the first part of the outlining which is divided into 4 separate steps:</t>
  </si>
  <si>
    <t>Step 4: Now you will split each of the sentences in Step 3 into 3 sub-sentences. The worksheet smartly brings each sentence in front of you as you walk down the sheet, so you always have the sentence you work on in front of your eyes. At the end of step 4 you will have 27 sentences that start to resemble a medium-length synopsis of your novel.</t>
  </si>
  <si>
    <t>Read this page a few times until it makes sense and sounds right. You should be able to use this as your novel's elevator pitch.</t>
  </si>
  <si>
    <t>Dashboard</t>
  </si>
  <si>
    <t>Part 1</t>
  </si>
  <si>
    <t>Part 1-recap</t>
  </si>
  <si>
    <t>Part 2</t>
  </si>
  <si>
    <t>Scenes</t>
  </si>
  <si>
    <t>Character List</t>
  </si>
  <si>
    <t>This is a list of characters in your novel (major and minor)</t>
  </si>
  <si>
    <t>Major Char</t>
  </si>
  <si>
    <t>This sheet allows you to define the main physical attributes of your character and then answer a set of questions about your character which will allow you to shape him/her in multi-dimensions.</t>
  </si>
  <si>
    <t>Feel free to add your own questions, before you duplicate the sheet.</t>
  </si>
  <si>
    <t>Minor Char</t>
  </si>
  <si>
    <t>This is similar to the Major Char sheet, but it should be used for minor characters.</t>
  </si>
  <si>
    <t>Besides the physical attributes, there are just a few questions about the character.</t>
  </si>
  <si>
    <t>Feel free to add your own questions.</t>
  </si>
  <si>
    <t>Genealogy</t>
  </si>
  <si>
    <t>This is an optional genealogy chart that takes one person's family up through the third generation (great-grand parents). This is useful for major characters, usually.</t>
  </si>
  <si>
    <t>Each upper block of a branch is the male and each lower block is the female</t>
  </si>
  <si>
    <t>Description of fields:</t>
  </si>
  <si>
    <t>On the right side of the sheet, on each row with each name you will see two numbers: Age at present date (calculated against the present date you setup in the dashboard) and age at death (calculated as the difference between the date of death and birth date)</t>
  </si>
  <si>
    <t>Word Tracker</t>
  </si>
  <si>
    <t>As you write your novel, enter the date of a writing session and the total word count you have. The sheet will calculate your session word count by subtracting the current word count from the previous word count.</t>
  </si>
  <si>
    <t>When you update your word count, don't foget to update your actual word count per scene</t>
  </si>
  <si>
    <t>Charts</t>
  </si>
  <si>
    <t xml:space="preserve">This sheet reorganizes the 27 sentences in the previous Step 4 and puts them one under the other. </t>
  </si>
  <si>
    <t>On the right side, it matches approximately what stage of your novel the scene should fall into, based on generally acceptable novel structures based on the 3-Act structure. This is just a guideline and suggestion. Your novel might be different. If that's the case, feel free to adjust the right side to match what you have.</t>
  </si>
  <si>
    <t xml:space="preserve">In part two, the sheet will give you each of the 27 sentences that you created prior and will ask you to split each into 3 sentences. </t>
  </si>
  <si>
    <t>At this point, start thinking at scene level. At the end of this you will wind up with 81 sentences, each representing a scene in your novel. Don't despair if a part must be split in less or more than 3 scenes. Try your best to split it into 3 and you will be able to adjust later.</t>
  </si>
  <si>
    <t xml:space="preserve">The 81 sentences from the step before are not your scenes. In the scenes tab you will start categorizing your scenes. </t>
  </si>
  <si>
    <t>The Charts provide a visual way into your progress</t>
  </si>
  <si>
    <t xml:space="preserve">Intensity: this shows the graph of intensity as you defined it at scene level on the background of the number of words. </t>
  </si>
  <si>
    <t>Word Count Progress: this shows the number of words per day as well as the overall cumulative number of words written</t>
  </si>
  <si>
    <t>Default is 81</t>
  </si>
  <si>
    <t>Estimated Words</t>
  </si>
  <si>
    <t>M/m</t>
  </si>
  <si>
    <t>M</t>
  </si>
  <si>
    <t>m</t>
  </si>
  <si>
    <t>Description of columns:</t>
  </si>
  <si>
    <t>The system automatically assignes a word count based on the estimated word count you gave in the dashboard. There are two other columns there: actual word count (you will fill this in as you write) and cumulative word count (which is calculated automatically). Note that this sheet has filters in the headers. This means that you can click the arrow in the header and filter the table. For instance, you can show only Major scenes, or only scenes where POV is John Doe.</t>
  </si>
  <si>
    <t>Date you wrote the first word</t>
  </si>
  <si>
    <t>Estimated date to finish</t>
  </si>
  <si>
    <t>I will finished writing this novel on</t>
  </si>
  <si>
    <t>Date Started</t>
  </si>
  <si>
    <t>Estimated Completion</t>
  </si>
  <si>
    <t>Estimated Words per Day</t>
  </si>
  <si>
    <t>Actual Average Words per Day</t>
  </si>
  <si>
    <t>Actual Intensity</t>
  </si>
  <si>
    <t>Default Intensity</t>
  </si>
  <si>
    <t>Gender</t>
  </si>
  <si>
    <t>Male</t>
  </si>
  <si>
    <t>Female</t>
  </si>
  <si>
    <t>Unknown</t>
  </si>
  <si>
    <t>Body Type</t>
  </si>
  <si>
    <t>Slender</t>
  </si>
  <si>
    <t>Ethnic Background / Race</t>
  </si>
  <si>
    <t>Religion</t>
  </si>
  <si>
    <t>Other Character Information:</t>
  </si>
  <si>
    <t>Languages Spoken</t>
  </si>
  <si>
    <t>Sexual Orientation</t>
  </si>
  <si>
    <t>Hair Style</t>
  </si>
  <si>
    <t>Facial Hair</t>
  </si>
  <si>
    <t>Long, curly</t>
  </si>
  <si>
    <t>Moustache</t>
  </si>
  <si>
    <t>Glasses / Contacts</t>
  </si>
  <si>
    <t>No</t>
  </si>
  <si>
    <t>Facial Piercings</t>
  </si>
  <si>
    <t>Earrings</t>
  </si>
  <si>
    <r>
      <rPr>
        <b/>
        <sz val="11"/>
        <color theme="1"/>
        <rFont val="Calibri"/>
        <family val="2"/>
        <scheme val="minor"/>
      </rPr>
      <t>Ch:</t>
    </r>
    <r>
      <rPr>
        <sz val="11"/>
        <color theme="1"/>
        <rFont val="Calibri"/>
        <family val="2"/>
        <scheme val="minor"/>
      </rPr>
      <t xml:space="preserve"> What chapter is this scene going to be in? Make choices and you can adjust later. If you care about sizes of chapters you can use an analytics chart later on that shows you word count by chapter</t>
    </r>
  </si>
  <si>
    <r>
      <rPr>
        <b/>
        <sz val="11"/>
        <color theme="1"/>
        <rFont val="Calibri"/>
        <family val="2"/>
        <scheme val="minor"/>
      </rPr>
      <t>POV:</t>
    </r>
    <r>
      <rPr>
        <sz val="11"/>
        <color theme="1"/>
        <rFont val="Calibri"/>
        <family val="2"/>
        <scheme val="minor"/>
      </rPr>
      <t xml:space="preserve"> Who is the point of view character in this scene. In a first person this is always the first person character, and in an omniscient view, this can be ignored.</t>
    </r>
  </si>
  <si>
    <r>
      <rPr>
        <b/>
        <sz val="11"/>
        <color theme="1"/>
        <rFont val="Calibri"/>
        <family val="2"/>
        <scheme val="minor"/>
      </rPr>
      <t>Setting:</t>
    </r>
    <r>
      <rPr>
        <sz val="11"/>
        <color theme="1"/>
        <rFont val="Calibri"/>
        <family val="2"/>
        <scheme val="minor"/>
      </rPr>
      <t xml:space="preserve"> Just a generic hint as to where the scene takes place. Think like a script: "new york," "John's kitchen," etc.</t>
    </r>
  </si>
  <si>
    <r>
      <rPr>
        <b/>
        <sz val="11"/>
        <color theme="1"/>
        <rFont val="Calibri"/>
        <family val="2"/>
        <scheme val="minor"/>
      </rPr>
      <t>Characters:</t>
    </r>
    <r>
      <rPr>
        <sz val="11"/>
        <color theme="1"/>
        <rFont val="Calibri"/>
        <family val="2"/>
        <scheme val="minor"/>
      </rPr>
      <t xml:space="preserve"> Just the names of the main people in that scene. You can think about it simply: people who talk or have some thoughts in the scene. You can use initials</t>
    </r>
  </si>
  <si>
    <r>
      <rPr>
        <b/>
        <sz val="11"/>
        <color theme="1"/>
        <rFont val="Calibri"/>
        <family val="2"/>
        <scheme val="minor"/>
      </rPr>
      <t>Purpose:</t>
    </r>
    <r>
      <rPr>
        <sz val="11"/>
        <color theme="1"/>
        <rFont val="Calibri"/>
        <family val="2"/>
        <scheme val="minor"/>
      </rPr>
      <t xml:space="preserve"> why does this scene exist? Is it to push the plot forward, to shape up your character, or to describe something?</t>
    </r>
  </si>
  <si>
    <r>
      <rPr>
        <b/>
        <sz val="11"/>
        <color theme="1"/>
        <rFont val="Calibri"/>
        <family val="2"/>
        <scheme val="minor"/>
      </rPr>
      <t>Type:</t>
    </r>
    <r>
      <rPr>
        <sz val="11"/>
        <color theme="1"/>
        <rFont val="Calibri"/>
        <family val="2"/>
        <scheme val="minor"/>
      </rPr>
      <t xml:space="preserve"> is this an active scene (something is happening TO your POV character), or a reactive scene (your POV character DOES something in response)</t>
    </r>
  </si>
  <si>
    <r>
      <rPr>
        <b/>
        <sz val="11"/>
        <color theme="1"/>
        <rFont val="Calibri"/>
        <family val="2"/>
        <scheme val="minor"/>
      </rPr>
      <t>M/m:</t>
    </r>
    <r>
      <rPr>
        <sz val="11"/>
        <color theme="1"/>
        <rFont val="Calibri"/>
        <family val="2"/>
        <scheme val="minor"/>
      </rPr>
      <t xml:space="preserve"> Is this a (M)ajor scene or a (m)inor scene? This will be important for when you start writing the scenes and prioritize the major ones first.</t>
    </r>
  </si>
  <si>
    <t>This is a character worksheet. You should have one of these for each of your major characters (simply right click on the tab and select Move or Copy. Make sure you tick the "make a copy" box.)</t>
  </si>
  <si>
    <r>
      <rPr>
        <b/>
        <sz val="11"/>
        <color theme="1"/>
        <rFont val="Calibri"/>
        <family val="2"/>
        <scheme val="minor"/>
      </rPr>
      <t xml:space="preserve">B: </t>
    </r>
    <r>
      <rPr>
        <sz val="11"/>
        <color theme="1"/>
        <rFont val="Calibri"/>
        <family val="2"/>
        <scheme val="minor"/>
      </rPr>
      <t>Birth date (use format mm/dd/yyyy) and Place of birth</t>
    </r>
  </si>
  <si>
    <r>
      <rPr>
        <b/>
        <sz val="11"/>
        <color theme="1"/>
        <rFont val="Calibri"/>
        <family val="2"/>
        <scheme val="minor"/>
      </rPr>
      <t xml:space="preserve">M: </t>
    </r>
    <r>
      <rPr>
        <sz val="11"/>
        <color theme="1"/>
        <rFont val="Calibri"/>
        <family val="2"/>
        <scheme val="minor"/>
      </rPr>
      <t>Married date and Place of marriage</t>
    </r>
  </si>
  <si>
    <r>
      <rPr>
        <b/>
        <sz val="11"/>
        <color theme="1"/>
        <rFont val="Calibri"/>
        <family val="2"/>
        <scheme val="minor"/>
      </rPr>
      <t xml:space="preserve">D: </t>
    </r>
    <r>
      <rPr>
        <sz val="11"/>
        <color theme="1"/>
        <rFont val="Calibri"/>
        <family val="2"/>
        <scheme val="minor"/>
      </rPr>
      <t>Date of death and Place of death</t>
    </r>
  </si>
  <si>
    <r>
      <rPr>
        <b/>
        <sz val="11"/>
        <color theme="1"/>
        <rFont val="Calibri"/>
        <family val="2"/>
        <scheme val="minor"/>
      </rPr>
      <t xml:space="preserve">S: </t>
    </r>
    <r>
      <rPr>
        <sz val="11"/>
        <color theme="1"/>
        <rFont val="Calibri"/>
        <family val="2"/>
        <scheme val="minor"/>
      </rPr>
      <t>how many siblings</t>
    </r>
  </si>
  <si>
    <r>
      <rPr>
        <b/>
        <sz val="11"/>
        <color theme="1"/>
        <rFont val="Calibri"/>
        <family val="2"/>
        <scheme val="minor"/>
      </rPr>
      <t>Actual Intensity:</t>
    </r>
    <r>
      <rPr>
        <sz val="11"/>
        <color theme="1"/>
        <rFont val="Calibri"/>
        <family val="2"/>
        <scheme val="minor"/>
      </rPr>
      <t xml:space="preserve"> This is a number from 0 to 100, where 0 is no emotional intensity and 100 is maximum emotional intensity. As you modify the intensity the color will change automatically (red = more intense, green = less intense)</t>
    </r>
  </si>
  <si>
    <t>Daily Words</t>
  </si>
  <si>
    <t>Series Name</t>
  </si>
  <si>
    <t>Book Number in series</t>
  </si>
  <si>
    <t>ISTJ</t>
  </si>
  <si>
    <t>ISFJ</t>
  </si>
  <si>
    <t>INFJ</t>
  </si>
  <si>
    <t>INTJ</t>
  </si>
  <si>
    <t>Quiet, serious, earn success by thoroughness and dependability. Practical, matter-of-fact, realistic, and responsible. Decide logically what should be done and work toward it steadily, regardless of distractions. Take pleasure in making everything orderly and organized – their work, their home, their life. Value traditions and loyalty.</t>
  </si>
  <si>
    <t>Quiet, friendly, responsible, and conscientious. Committed and steady in meeting their obligations. Thorough, painstaking, and accurate. Loyal, considerate, notice and remember specifics about people who are important to them, concerned with how others feel. Strive to create an orderly and harmonious environment at work and at home.</t>
  </si>
  <si>
    <t>Seek meaning and connection in ideas, relationships, and material possessions. Want to understand what motivates people and are insightful about others. Conscientious and committed to their firm values. Develop a clear vision about how best to serve the common good. Organized and decisive in implementing their vision.</t>
  </si>
  <si>
    <t>Have original minds and great drive for implementing their ideas and achieving their goals. Quickly see patterns in external events and develop long-range explanatory perspectives. When committed, organize a job and carry it through. Skeptical and independent, have high standards of competence and performance – for themselves and others.</t>
  </si>
  <si>
    <t>ISTP</t>
  </si>
  <si>
    <t>ISFP</t>
  </si>
  <si>
    <t>INFP</t>
  </si>
  <si>
    <t>INTP</t>
  </si>
  <si>
    <t>Tolerant and flexible, quiet observers until a problem appears, then act quickly to find workable solutions. Analyze what makes things work and readily get through large amounts of data to isolate the core of practical problems. Interested in cause and effect, organize facts using logical principles, value efficiency.</t>
  </si>
  <si>
    <t>Quiet, friendly, sensitive, and kind. Enjoy the present moment, what’s going on around them. Like to have their own space and to work within their own time frame. Loyal and committed to their values and to people who are important to them. Dislike disagreements and conflicts, do not force their opinions or values on others.</t>
  </si>
  <si>
    <t>Idealistic, loyal to their values and to people who are important to them. Want an external life that is congruent with their values. Curious, quick to see possibilities, can be catalysts for implementing ideas. Seek to understand people and to help them fulfill their potential. Adaptable, flexible, and accepting unless a value is threatened.</t>
  </si>
  <si>
    <t>Seek to develop logical explanations for everything that interests them. Theoretical and abstract, interested more in ideas than in social interaction. Quiet, contained, flexible, and adaptable. Have unusual ability to focus in depth to solve problems in their area of interest. Skeptical, sometimes critical, always analytical.</t>
  </si>
  <si>
    <t>ESTP</t>
  </si>
  <si>
    <t>ESFP</t>
  </si>
  <si>
    <t>ENFP</t>
  </si>
  <si>
    <t>ENTP</t>
  </si>
  <si>
    <t>Flexible and tolerant, they take a pragmatic approach focused on immediate results. Theories and conceptual explanations bore them – they want to act energetically to solve the problem. Focus on the here-and-now, spontaneous, enjoy each moment that they can be active with others. Enjoy material comforts and style. Learn best through doing.</t>
  </si>
  <si>
    <t>Outgoing, friendly, and accepting. Exuberant lovers of life, people, and material comforts. Enjoy working with others to make things happen. Bring common sense and a realistic approach to their work, and make work fun. Flexible and spontaneous, adapt readily to new people and environments. Learn best by trying a new skill with other people.</t>
  </si>
  <si>
    <t>Warmly enthusiastic and imaginative. See life as full of possibilities. Make connections between events and information very quickly, and confidently proceed based on the patterns they see. Want a lot of affirmation from others, and readily give appreciation and support. Spontaneous and flexible, often rely on their ability to improvise and their verbal fluency.</t>
  </si>
  <si>
    <t>Quick, ingenious, stimulating, alert, and outspoken. Resourceful in solving new and challenging problems. Adept at generating conceptual possibilities and then analyzing them strategically. Good at reading other people. Bored by routine, will seldom do the same thing the same way, apt to turn to one new interest after another.</t>
  </si>
  <si>
    <t>ESTJ</t>
  </si>
  <si>
    <t>ESFJ</t>
  </si>
  <si>
    <t>ENFJ</t>
  </si>
  <si>
    <t>ENTJ</t>
  </si>
  <si>
    <t>Practical, realistic, matter-of-fact. Decisive, quickly move to implement decisions. Organize projects and people to get things done, focus on getting results in the most efficient way possible. Take care of routine details. Have a clear set of logical standards, systematically follow them and want others to also. Forceful in implementing their plans.</t>
  </si>
  <si>
    <t>Warmhearted, conscientious, and cooperative. Want harmony in their environment, work with determination to establish it. Like to work with others to complete tasks accurately and on time. Loyal, follow through even in small matters. Notice what others need in their day-by-day lives and try to provide it. Want to be appreciated for who they are and for what they contribute.</t>
  </si>
  <si>
    <t>Warm, empathetic, responsive, and responsible. Highly attuned to the emotions, needs, and motivations of others. Find potential in everyone, want to help others fulfill their potential. May act as catalysts for individual and group growth. Loyal, responsive to praise and criticism. Sociable, facilitate others in a group, and provide inspiring leadership.</t>
  </si>
  <si>
    <t>Frank, decisive, assume leadership readily. Quickly see illogical and inefficient procedures and policies, develop and implement comprehensive systems to solve organizational problems. Enjoy long-term planning and goal setting. Usually well informed, well read, enjoy expanding their knowledge and passing it on to others. Forceful in presenting their ideas.</t>
  </si>
  <si>
    <t>http://www.humanmetrics.com/cgi-win/jtypes2.asp</t>
  </si>
  <si>
    <t>&lt;= Take the test as your character</t>
  </si>
  <si>
    <t>Jung / Briggs Myers Typology</t>
  </si>
  <si>
    <t>(go to the Personality page and follow the link to the test)</t>
  </si>
  <si>
    <t>read more:</t>
  </si>
  <si>
    <t>In addition, it allows you to define your character's Jung/Briggs Myers type. Use the link on the Personality page to access a quick survey. You will answer the questions "as" your character. At the end you will obtain the four-letter type for your character. Read all additional information and make sure that your character is who you think he/she is.</t>
  </si>
  <si>
    <t>Personality</t>
  </si>
  <si>
    <t>This is a quick way to define tha main traits of your character. It uses the Jung/Briggs Myers test as provided by the website HumanMetrics.com. Use the link to fill the survey and obtain your character's type.</t>
  </si>
  <si>
    <t>Minny</t>
  </si>
  <si>
    <t>Any other significant connections?</t>
  </si>
  <si>
    <t>What do others think of this character?</t>
  </si>
  <si>
    <t>Any special or relevant skills?</t>
  </si>
  <si>
    <t>Verbal Idiosyncrasies</t>
  </si>
  <si>
    <t>Physical Idiosyncrasies</t>
  </si>
  <si>
    <t>Major flaws</t>
  </si>
  <si>
    <t>Answer 1 - 10</t>
  </si>
  <si>
    <t>Attributes</t>
  </si>
  <si>
    <t>Intelligence</t>
  </si>
  <si>
    <t>Physical Strength</t>
  </si>
  <si>
    <t>Charisma</t>
  </si>
  <si>
    <t>Dexterity</t>
  </si>
  <si>
    <t xml:space="preserve">Propensity for Evil </t>
  </si>
  <si>
    <t>Propensity for Good</t>
  </si>
  <si>
    <t>Wisdom</t>
  </si>
  <si>
    <r>
      <rPr>
        <b/>
        <sz val="11"/>
        <color theme="1"/>
        <rFont val="Calibri"/>
        <family val="2"/>
        <scheme val="minor"/>
      </rPr>
      <t>Favorite World</t>
    </r>
    <r>
      <rPr>
        <sz val="11"/>
        <color theme="1"/>
        <rFont val="Calibri"/>
        <family val="2"/>
        <scheme val="minor"/>
      </rPr>
      <t>:  Do you prefer to focus on the outer world or on your own inner world? Introversion (I)  / Extraversion (E)</t>
    </r>
  </si>
  <si>
    <r>
      <rPr>
        <b/>
        <sz val="11"/>
        <color theme="1"/>
        <rFont val="Calibri"/>
        <family val="2"/>
        <scheme val="minor"/>
      </rPr>
      <t>Information</t>
    </r>
    <r>
      <rPr>
        <sz val="11"/>
        <color theme="1"/>
        <rFont val="Calibri"/>
        <family val="2"/>
        <scheme val="minor"/>
      </rPr>
      <t>: Do you prefer to focus on the basic information you take in or do you prefer to interpret and add meaning? Sensing (S) / Intuition (N).</t>
    </r>
  </si>
  <si>
    <r>
      <rPr>
        <b/>
        <sz val="11"/>
        <color theme="1"/>
        <rFont val="Calibri"/>
        <family val="2"/>
        <scheme val="minor"/>
      </rPr>
      <t>Decisions</t>
    </r>
    <r>
      <rPr>
        <sz val="11"/>
        <color theme="1"/>
        <rFont val="Calibri"/>
        <family val="2"/>
        <scheme val="minor"/>
      </rPr>
      <t>: When making decisions, do you prefer to first look at logic and consistency or first look at the people and special circ.? Thinking (T) / Feeling (F).</t>
    </r>
  </si>
  <si>
    <r>
      <rPr>
        <b/>
        <sz val="11"/>
        <color theme="1"/>
        <rFont val="Calibri"/>
        <family val="2"/>
        <scheme val="minor"/>
      </rPr>
      <t>Structure</t>
    </r>
    <r>
      <rPr>
        <sz val="11"/>
        <color theme="1"/>
        <rFont val="Calibri"/>
        <family val="2"/>
        <scheme val="minor"/>
      </rPr>
      <t>: In dealing with the outside world, do you prefer to get things decided or do you prefer to stay open to new info and options? Judging (J) / Perceiving (P).</t>
    </r>
  </si>
  <si>
    <t>Optional, if part of a series</t>
  </si>
  <si>
    <t>Note: The age calculation will not work if you use dates prior to Jan 1, 1900</t>
  </si>
  <si>
    <t>Assist in outlining and tracking of a long-fiction manuscript in progress</t>
  </si>
  <si>
    <t>A</t>
  </si>
  <si>
    <t>B</t>
  </si>
  <si>
    <t>C</t>
  </si>
  <si>
    <t>D</t>
  </si>
  <si>
    <t>E</t>
  </si>
  <si>
    <t>F</t>
  </si>
  <si>
    <t>G</t>
  </si>
  <si>
    <t>H</t>
  </si>
  <si>
    <t>I</t>
  </si>
  <si>
    <t>J</t>
  </si>
  <si>
    <t>K</t>
  </si>
  <si>
    <t>L</t>
  </si>
  <si>
    <t>N</t>
  </si>
  <si>
    <t>O</t>
  </si>
  <si>
    <t>P</t>
  </si>
  <si>
    <t>Q</t>
  </si>
  <si>
    <t>R</t>
  </si>
  <si>
    <t>S</t>
  </si>
  <si>
    <t>T</t>
  </si>
  <si>
    <t>U</t>
  </si>
  <si>
    <t>V</t>
  </si>
  <si>
    <t>W</t>
  </si>
  <si>
    <t>X</t>
  </si>
  <si>
    <t>Y</t>
  </si>
  <si>
    <t>Z</t>
  </si>
  <si>
    <t>Letter</t>
  </si>
  <si>
    <t>Count</t>
  </si>
  <si>
    <t>How many first names begin with a letter?</t>
  </si>
  <si>
    <t>On the right side there's a simple calculator that tells you how many first names start with</t>
  </si>
  <si>
    <t>the same letter. There's no strong rule, but ideally you should limit them to avoid confusion</t>
  </si>
  <si>
    <t>First Name (input)</t>
  </si>
  <si>
    <t>Last Name (input)</t>
  </si>
  <si>
    <t>Full Name (formula)</t>
  </si>
  <si>
    <t>Initials (formula)</t>
  </si>
  <si>
    <t>In the relationship column you can give some hints such as: "son of john," "wife of roger," etc. The full name and the initials are computed automatically</t>
  </si>
  <si>
    <t>http://www.fantasyscroll.com/master-outlining-and-tracking-tool-for-novels/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</si>
</sst>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409]d\ mmm\ yyyy;@"/>
    <numFmt numFmtId="166" formatCode="[$-409]d\-mmm\-yyyy;@"/>
    <numFmt numFmtId="167" formatCode="[$-409]mmmm\ d\,\ yyyy;@"/>
  </numFmts>
  <fonts count="34" x14ac:knownFonts="1">
    <font>
      <sz val="11"/>
      <color theme="1"/>
      <name val="Calibri"/>
      <family val="2"/>
      <scheme val="minor"/>
    </font>
    <font>
      <b/>
      <sz val="11"/>
      <color theme="1"/>
      <name val="Calibri"/>
      <family val="2"/>
      <scheme val="minor"/>
    </font>
    <font>
      <sz val="11"/>
      <color theme="1"/>
      <name val="Calibri"/>
      <family val="2"/>
      <scheme val="minor"/>
    </font>
    <font>
      <sz val="11"/>
      <color theme="2" tint="-9.9978637043366805E-2"/>
      <name val="Calibri"/>
      <family val="2"/>
      <scheme val="minor"/>
    </font>
    <font>
      <b/>
      <sz val="16"/>
      <color theme="1"/>
      <name val="Calibri"/>
      <family val="2"/>
      <scheme val="minor"/>
    </font>
    <font>
      <sz val="10"/>
      <name val="Arial"/>
      <family val="2"/>
    </font>
    <font>
      <b/>
      <sz val="10"/>
      <name val="Arial"/>
      <family val="2"/>
    </font>
    <font>
      <sz val="8"/>
      <name val="Arial"/>
      <family val="2"/>
    </font>
    <font>
      <b/>
      <sz val="8"/>
      <name val="Arial"/>
      <family val="2"/>
    </font>
    <font>
      <sz val="10"/>
      <color theme="1"/>
      <name val="Century Gothic"/>
      <family val="2"/>
    </font>
    <font>
      <sz val="6"/>
      <color indexed="23"/>
      <name val="Arial"/>
      <family val="2"/>
    </font>
    <font>
      <sz val="8"/>
      <name val="Trebuchet MS"/>
      <family val="2"/>
    </font>
    <font>
      <b/>
      <sz val="8"/>
      <color indexed="9"/>
      <name val="Arial"/>
      <family val="2"/>
    </font>
    <font>
      <sz val="8"/>
      <name val="Century Gothic"/>
      <family val="2"/>
    </font>
    <font>
      <sz val="8"/>
      <color indexed="9"/>
      <name val="Arial"/>
      <family val="2"/>
    </font>
    <font>
      <b/>
      <sz val="14"/>
      <color theme="1"/>
      <name val="Calibri"/>
      <family val="2"/>
      <scheme val="minor"/>
    </font>
    <font>
      <u/>
      <sz val="11"/>
      <color theme="10"/>
      <name val="Calibri"/>
      <family val="2"/>
      <scheme val="minor"/>
    </font>
    <font>
      <sz val="16"/>
      <color theme="1"/>
      <name val="Calibri"/>
      <family val="2"/>
      <scheme val="minor"/>
    </font>
    <font>
      <sz val="9"/>
      <color indexed="81"/>
      <name val="Tahoma"/>
      <family val="2"/>
    </font>
    <font>
      <b/>
      <sz val="9"/>
      <color indexed="81"/>
      <name val="Tahoma"/>
      <family val="2"/>
    </font>
    <font>
      <b/>
      <sz val="11"/>
      <color theme="2" tint="-0.749992370372631"/>
      <name val="Calibri"/>
      <family val="2"/>
      <scheme val="minor"/>
    </font>
    <font>
      <b/>
      <sz val="9"/>
      <color indexed="81"/>
      <name val="Tahoma"/>
      <charset val="1"/>
    </font>
    <font>
      <b/>
      <sz val="11"/>
      <color theme="0"/>
      <name val="Calibri"/>
      <family val="2"/>
      <scheme val="minor"/>
    </font>
    <font>
      <b/>
      <sz val="10"/>
      <color theme="0"/>
      <name val="Century Gothic"/>
      <family val="2"/>
    </font>
    <font>
      <sz val="10"/>
      <color theme="0"/>
      <name val="Century Gothic"/>
      <family val="2"/>
    </font>
    <font>
      <b/>
      <sz val="14"/>
      <color theme="0"/>
      <name val="Calibri"/>
      <family val="2"/>
      <scheme val="minor"/>
    </font>
    <font>
      <sz val="11"/>
      <color rgb="FFFF0000"/>
      <name val="Calibri"/>
      <family val="2"/>
      <scheme val="minor"/>
    </font>
    <font>
      <sz val="9"/>
      <color theme="1"/>
      <name val="Calibri"/>
      <family val="2"/>
      <scheme val="minor"/>
    </font>
    <font>
      <sz val="14"/>
      <color theme="1"/>
      <name val="Calibri"/>
      <family val="2"/>
      <scheme val="minor"/>
    </font>
    <font>
      <b/>
      <u/>
      <sz val="14"/>
      <color theme="10"/>
      <name val="Calibri"/>
      <family val="2"/>
      <scheme val="minor"/>
    </font>
    <font>
      <sz val="11"/>
      <color theme="0" tint="-0.14999847407452621"/>
      <name val="Calibri"/>
      <family val="2"/>
      <scheme val="minor"/>
    </font>
    <font>
      <sz val="9"/>
      <color theme="0" tint="-0.14999847407452621"/>
      <name val="Calibri"/>
      <family val="2"/>
      <scheme val="minor"/>
    </font>
    <font>
      <b/>
      <sz val="22"/>
      <color rgb="FFFF0000"/>
      <name val="Calibri"/>
      <family val="2"/>
      <scheme val="minor"/>
    </font>
    <font>
      <b/>
      <sz val="16"/>
      <color theme="0"/>
      <name val="Calibri"/>
      <family val="2"/>
      <scheme val="minor"/>
    </font>
  </fonts>
  <fills count="17">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indexed="22"/>
        <bgColor indexed="64"/>
      </patternFill>
    </fill>
    <fill>
      <patternFill patternType="solid">
        <fgColor rgb="FFFFC000"/>
        <bgColor indexed="64"/>
      </patternFill>
    </fill>
    <fill>
      <patternFill patternType="solid">
        <fgColor rgb="FF00B050"/>
        <bgColor indexed="64"/>
      </patternFill>
    </fill>
    <fill>
      <patternFill patternType="solid">
        <fgColor theme="4" tint="-0.249977111117893"/>
        <bgColor indexed="64"/>
      </patternFill>
    </fill>
    <fill>
      <patternFill patternType="solid">
        <fgColor rgb="FFFFFF99"/>
        <bgColor indexed="64"/>
      </patternFill>
    </fill>
    <fill>
      <patternFill patternType="solid">
        <fgColor theme="0" tint="-0.34998626667073579"/>
        <bgColor indexed="64"/>
      </patternFill>
    </fill>
    <fill>
      <patternFill patternType="solid">
        <fgColor theme="5" tint="-0.249977111117893"/>
        <bgColor indexed="64"/>
      </patternFill>
    </fill>
  </fills>
  <borders count="76">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2" tint="-9.9948118533890809E-2"/>
      </top>
      <bottom style="thin">
        <color theme="2" tint="-9.9948118533890809E-2"/>
      </bottom>
      <diagonal/>
    </border>
    <border>
      <left/>
      <right/>
      <top style="thin">
        <color indexed="64"/>
      </top>
      <bottom style="thin">
        <color indexed="64"/>
      </bottom>
      <diagonal/>
    </border>
    <border>
      <left style="thin">
        <color theme="2" tint="-9.9948118533890809E-2"/>
      </left>
      <right/>
      <top style="thin">
        <color indexed="64"/>
      </top>
      <bottom style="thin">
        <color theme="2" tint="-9.9948118533890809E-2"/>
      </bottom>
      <diagonal/>
    </border>
    <border>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style="thin">
        <color theme="2" tint="-9.9948118533890809E-2"/>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17600024414813E-2"/>
      </left>
      <right/>
      <top style="thin">
        <color theme="2" tint="-9.9948118533890809E-2"/>
      </top>
      <bottom style="thin">
        <color theme="2" tint="-9.9948118533890809E-2"/>
      </bottom>
      <diagonal/>
    </border>
    <border>
      <left/>
      <right style="thin">
        <color theme="2" tint="-9.9917600024414813E-2"/>
      </right>
      <top style="thin">
        <color theme="2" tint="-9.9948118533890809E-2"/>
      </top>
      <bottom style="thin">
        <color theme="2" tint="-9.9948118533890809E-2"/>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bottom style="thin">
        <color indexed="64"/>
      </bottom>
      <diagonal/>
    </border>
    <border>
      <left style="thin">
        <color indexed="64"/>
      </left>
      <right/>
      <top/>
      <bottom/>
      <diagonal/>
    </border>
    <border>
      <left/>
      <right/>
      <top/>
      <bottom style="hair">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43" fontId="2" fillId="0" borderId="0" applyFont="0" applyFill="0" applyBorder="0" applyAlignment="0" applyProtection="0"/>
    <xf numFmtId="0" fontId="16" fillId="0" borderId="0" applyNumberFormat="0" applyFill="0" applyBorder="0" applyAlignment="0" applyProtection="0"/>
    <xf numFmtId="9" fontId="2" fillId="0" borderId="0" applyFont="0" applyFill="0" applyBorder="0" applyAlignment="0" applyProtection="0"/>
  </cellStyleXfs>
  <cellXfs count="444">
    <xf numFmtId="0" fontId="0" fillId="0" borderId="0" xfId="0"/>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164" fontId="0" fillId="0" borderId="0" xfId="1" applyNumberFormat="1" applyFont="1"/>
    <xf numFmtId="0" fontId="3" fillId="0" borderId="0" xfId="0" applyFont="1" applyAlignment="1">
      <alignment horizontal="center"/>
    </xf>
    <xf numFmtId="0" fontId="1" fillId="0" borderId="0" xfId="0" applyFont="1" applyAlignment="1">
      <alignment horizontal="center"/>
    </xf>
    <xf numFmtId="0" fontId="0" fillId="4" borderId="24" xfId="0" applyFill="1" applyBorder="1" applyAlignment="1">
      <alignment vertical="center"/>
    </xf>
    <xf numFmtId="0" fontId="1" fillId="4" borderId="15" xfId="0" applyFont="1" applyFill="1" applyBorder="1" applyAlignment="1">
      <alignment horizontal="center"/>
    </xf>
    <xf numFmtId="0" fontId="1" fillId="4" borderId="25" xfId="0" applyFont="1" applyFill="1" applyBorder="1" applyAlignment="1">
      <alignment vertical="center"/>
    </xf>
    <xf numFmtId="0" fontId="1" fillId="4" borderId="25" xfId="0" applyFont="1" applyFill="1" applyBorder="1"/>
    <xf numFmtId="0" fontId="1" fillId="4" borderId="16" xfId="0" applyFont="1" applyFill="1" applyBorder="1"/>
    <xf numFmtId="0" fontId="0" fillId="3" borderId="26" xfId="0" applyFill="1" applyBorder="1" applyAlignment="1">
      <alignment horizontal="center"/>
    </xf>
    <xf numFmtId="0" fontId="0" fillId="3" borderId="27" xfId="0" applyFill="1" applyBorder="1" applyAlignment="1">
      <alignment vertical="center"/>
    </xf>
    <xf numFmtId="0" fontId="0" fillId="3" borderId="27" xfId="0" applyFill="1" applyBorder="1"/>
    <xf numFmtId="0" fontId="0" fillId="3" borderId="29" xfId="0" applyFill="1" applyBorder="1" applyAlignment="1">
      <alignment horizontal="center"/>
    </xf>
    <xf numFmtId="0" fontId="0" fillId="3" borderId="24" xfId="0" applyFill="1" applyBorder="1" applyAlignment="1">
      <alignment vertical="center"/>
    </xf>
    <xf numFmtId="0" fontId="0" fillId="3" borderId="24" xfId="0" applyFill="1" applyBorder="1"/>
    <xf numFmtId="0" fontId="1" fillId="3" borderId="15" xfId="0" applyFont="1" applyFill="1" applyBorder="1" applyAlignment="1">
      <alignment horizontal="center"/>
    </xf>
    <xf numFmtId="0" fontId="1" fillId="3" borderId="25" xfId="0" applyFont="1" applyFill="1" applyBorder="1" applyAlignment="1">
      <alignment vertical="center"/>
    </xf>
    <xf numFmtId="0" fontId="1" fillId="3" borderId="25" xfId="0" applyFont="1" applyFill="1" applyBorder="1"/>
    <xf numFmtId="0" fontId="1" fillId="3" borderId="16" xfId="0" applyFont="1" applyFill="1" applyBorder="1"/>
    <xf numFmtId="0" fontId="0" fillId="2" borderId="26" xfId="0" applyFill="1" applyBorder="1" applyAlignment="1">
      <alignment horizontal="center"/>
    </xf>
    <xf numFmtId="0" fontId="0" fillId="2" borderId="27" xfId="0" applyFill="1" applyBorder="1" applyAlignment="1">
      <alignment vertical="center"/>
    </xf>
    <xf numFmtId="0" fontId="0" fillId="2" borderId="27" xfId="0" applyFill="1" applyBorder="1"/>
    <xf numFmtId="0" fontId="0" fillId="2" borderId="28" xfId="0" applyFill="1" applyBorder="1"/>
    <xf numFmtId="0" fontId="0" fillId="2" borderId="29" xfId="0" applyFill="1" applyBorder="1" applyAlignment="1">
      <alignment horizontal="center"/>
    </xf>
    <xf numFmtId="0" fontId="0" fillId="2" borderId="24" xfId="0" applyFill="1" applyBorder="1" applyAlignment="1">
      <alignment vertical="center"/>
    </xf>
    <xf numFmtId="0" fontId="0" fillId="2" borderId="24" xfId="0" applyFill="1" applyBorder="1"/>
    <xf numFmtId="0" fontId="0" fillId="2" borderId="30" xfId="0" applyFill="1" applyBorder="1"/>
    <xf numFmtId="0" fontId="0" fillId="4" borderId="31" xfId="0" quotePrefix="1" applyFill="1" applyBorder="1" applyAlignment="1">
      <alignment horizontal="center" vertical="center"/>
    </xf>
    <xf numFmtId="0" fontId="0" fillId="2" borderId="2" xfId="0" applyFill="1" applyBorder="1" applyAlignment="1">
      <alignment horizontal="center" vertical="center"/>
    </xf>
    <xf numFmtId="0" fontId="1" fillId="7" borderId="34" xfId="0" applyFont="1" applyFill="1" applyBorder="1"/>
    <xf numFmtId="0" fontId="1" fillId="7" borderId="33" xfId="0" applyFont="1" applyFill="1" applyBorder="1" applyAlignment="1">
      <alignment horizontal="center"/>
    </xf>
    <xf numFmtId="0" fontId="1" fillId="7" borderId="40" xfId="0" applyFont="1" applyFill="1" applyBorder="1"/>
    <xf numFmtId="0" fontId="1" fillId="7" borderId="33" xfId="0" applyFont="1" applyFill="1" applyBorder="1"/>
    <xf numFmtId="0" fontId="1" fillId="5" borderId="33" xfId="0" applyFont="1" applyFill="1" applyBorder="1" applyAlignment="1">
      <alignment horizontal="center"/>
    </xf>
    <xf numFmtId="0" fontId="1" fillId="5" borderId="33" xfId="0" applyFont="1" applyFill="1" applyBorder="1" applyAlignment="1">
      <alignment horizontal="center" vertical="center"/>
    </xf>
    <xf numFmtId="0" fontId="1" fillId="8" borderId="48" xfId="0" applyFont="1" applyFill="1" applyBorder="1" applyAlignment="1">
      <alignment horizontal="center" vertical="center"/>
    </xf>
    <xf numFmtId="0" fontId="1" fillId="8" borderId="18" xfId="0" applyFont="1" applyFill="1" applyBorder="1" applyAlignment="1">
      <alignment horizontal="center"/>
    </xf>
    <xf numFmtId="0" fontId="0" fillId="8" borderId="48" xfId="0" applyFill="1" applyBorder="1" applyAlignment="1">
      <alignment horizontal="center" vertical="center"/>
    </xf>
    <xf numFmtId="0" fontId="1" fillId="8" borderId="12" xfId="0" applyFont="1" applyFill="1" applyBorder="1" applyAlignment="1">
      <alignment horizontal="center"/>
    </xf>
    <xf numFmtId="0" fontId="0" fillId="8" borderId="49" xfId="0" applyFill="1" applyBorder="1" applyAlignment="1">
      <alignment horizontal="center" vertical="center"/>
    </xf>
    <xf numFmtId="0" fontId="1" fillId="8" borderId="13" xfId="0" applyFont="1" applyFill="1" applyBorder="1" applyAlignment="1">
      <alignment horizontal="center"/>
    </xf>
    <xf numFmtId="0" fontId="1" fillId="8" borderId="50" xfId="0" applyFont="1" applyFill="1" applyBorder="1" applyAlignment="1">
      <alignment horizontal="center" vertical="center"/>
    </xf>
    <xf numFmtId="0" fontId="1" fillId="8" borderId="11" xfId="0" applyFont="1" applyFill="1" applyBorder="1" applyAlignment="1">
      <alignment horizontal="center"/>
    </xf>
    <xf numFmtId="0" fontId="1" fillId="6" borderId="50" xfId="0" applyFont="1" applyFill="1" applyBorder="1" applyAlignment="1">
      <alignment horizontal="center" vertical="center"/>
    </xf>
    <xf numFmtId="0" fontId="1" fillId="6" borderId="11" xfId="0" applyFont="1" applyFill="1" applyBorder="1" applyAlignment="1">
      <alignment horizontal="center"/>
    </xf>
    <xf numFmtId="0" fontId="0" fillId="6" borderId="48" xfId="0" applyFill="1" applyBorder="1" applyAlignment="1">
      <alignment horizontal="center" vertical="center"/>
    </xf>
    <xf numFmtId="0" fontId="1" fillId="6" borderId="12" xfId="0" applyFont="1" applyFill="1" applyBorder="1" applyAlignment="1">
      <alignment horizontal="center"/>
    </xf>
    <xf numFmtId="0" fontId="0" fillId="6" borderId="49" xfId="0" applyFill="1" applyBorder="1" applyAlignment="1">
      <alignment horizontal="center" vertical="center"/>
    </xf>
    <xf numFmtId="0" fontId="1" fillId="6" borderId="13" xfId="0" applyFont="1" applyFill="1" applyBorder="1" applyAlignment="1">
      <alignment horizontal="center"/>
    </xf>
    <xf numFmtId="0" fontId="1" fillId="2" borderId="50" xfId="0" applyFont="1" applyFill="1" applyBorder="1" applyAlignment="1">
      <alignment horizontal="center" vertical="center"/>
    </xf>
    <xf numFmtId="0" fontId="1" fillId="2" borderId="11" xfId="0" applyFont="1" applyFill="1" applyBorder="1" applyAlignment="1">
      <alignment horizontal="center"/>
    </xf>
    <xf numFmtId="0" fontId="0" fillId="2" borderId="48" xfId="0" applyFill="1" applyBorder="1" applyAlignment="1">
      <alignment horizontal="center" vertical="center"/>
    </xf>
    <xf numFmtId="0" fontId="1" fillId="2" borderId="12" xfId="0" applyFont="1" applyFill="1" applyBorder="1" applyAlignment="1">
      <alignment horizontal="center"/>
    </xf>
    <xf numFmtId="0" fontId="0" fillId="2" borderId="49" xfId="0" applyFill="1" applyBorder="1" applyAlignment="1">
      <alignment horizontal="center" vertical="center"/>
    </xf>
    <xf numFmtId="0" fontId="1" fillId="2" borderId="13" xfId="0" applyFont="1" applyFill="1" applyBorder="1" applyAlignment="1">
      <alignment horizontal="center"/>
    </xf>
    <xf numFmtId="0" fontId="4" fillId="9" borderId="1" xfId="0" applyFont="1" applyFill="1" applyBorder="1" applyAlignment="1">
      <alignment horizontal="center"/>
    </xf>
    <xf numFmtId="0" fontId="4" fillId="9" borderId="1" xfId="0" applyFont="1" applyFill="1" applyBorder="1" applyAlignment="1">
      <alignment vertical="center"/>
    </xf>
    <xf numFmtId="0" fontId="4" fillId="9" borderId="1" xfId="0" applyFont="1" applyFill="1" applyBorder="1"/>
    <xf numFmtId="0" fontId="7" fillId="0" borderId="0" xfId="0" applyFont="1"/>
    <xf numFmtId="0" fontId="8" fillId="0" borderId="0" xfId="0" applyFont="1" applyFill="1" applyBorder="1" applyAlignment="1" applyProtection="1">
      <alignment horizontal="right"/>
      <protection locked="0"/>
    </xf>
    <xf numFmtId="49" fontId="7" fillId="0" borderId="52" xfId="0" applyNumberFormat="1" applyFont="1" applyBorder="1" applyAlignment="1">
      <alignment vertical="top"/>
    </xf>
    <xf numFmtId="165" fontId="7" fillId="0" borderId="0" xfId="0" applyNumberFormat="1" applyFont="1" applyBorder="1" applyAlignment="1">
      <alignment vertical="top" wrapText="1"/>
    </xf>
    <xf numFmtId="0" fontId="10" fillId="10" borderId="0" xfId="0" applyFont="1" applyFill="1"/>
    <xf numFmtId="49" fontId="7" fillId="0" borderId="52" xfId="0" applyNumberFormat="1" applyFont="1" applyBorder="1" applyAlignment="1"/>
    <xf numFmtId="0" fontId="7" fillId="0" borderId="0" xfId="0" applyNumberFormat="1" applyFont="1" applyBorder="1" applyAlignment="1">
      <alignment horizontal="left" vertical="top"/>
    </xf>
    <xf numFmtId="165" fontId="10" fillId="10" borderId="0" xfId="0" applyNumberFormat="1" applyFont="1" applyFill="1" applyBorder="1" applyAlignment="1">
      <alignment vertical="top"/>
    </xf>
    <xf numFmtId="0" fontId="7" fillId="10" borderId="53" xfId="0" applyNumberFormat="1" applyFont="1" applyFill="1" applyBorder="1" applyAlignment="1">
      <alignment horizontal="left" vertical="top"/>
    </xf>
    <xf numFmtId="49" fontId="7" fillId="0" borderId="0" xfId="0" applyNumberFormat="1" applyFont="1" applyBorder="1" applyAlignment="1"/>
    <xf numFmtId="49" fontId="7" fillId="0" borderId="0" xfId="0" applyNumberFormat="1" applyFont="1" applyBorder="1" applyAlignment="1">
      <alignment horizontal="left" vertical="top"/>
    </xf>
    <xf numFmtId="0" fontId="7" fillId="0" borderId="0" xfId="0" applyFont="1" applyAlignment="1" applyProtection="1">
      <alignment horizontal="left"/>
      <protection locked="0"/>
    </xf>
    <xf numFmtId="0" fontId="7" fillId="0" borderId="0" xfId="0" applyFont="1" applyAlignment="1" applyProtection="1">
      <alignment horizontal="center"/>
      <protection locked="0"/>
    </xf>
    <xf numFmtId="166" fontId="7" fillId="0" borderId="0" xfId="0" applyNumberFormat="1" applyFont="1" applyBorder="1" applyAlignment="1">
      <alignment vertical="top" wrapText="1"/>
    </xf>
    <xf numFmtId="0" fontId="7" fillId="0" borderId="0" xfId="0" applyFont="1" applyBorder="1" applyAlignment="1">
      <alignment vertical="top" wrapText="1"/>
    </xf>
    <xf numFmtId="0" fontId="7" fillId="0" borderId="0" xfId="0" applyFont="1" applyBorder="1" applyAlignment="1">
      <alignment horizontal="center" wrapText="1"/>
    </xf>
    <xf numFmtId="0" fontId="7" fillId="0" borderId="0" xfId="0" applyFont="1" applyAlignment="1">
      <alignment horizontal="right"/>
    </xf>
    <xf numFmtId="0" fontId="7" fillId="0" borderId="0" xfId="0" applyFont="1" applyBorder="1" applyAlignment="1">
      <alignment horizontal="center"/>
    </xf>
    <xf numFmtId="0" fontId="7" fillId="0" borderId="0" xfId="0" applyFont="1" applyAlignment="1" applyProtection="1">
      <protection locked="0"/>
    </xf>
    <xf numFmtId="49" fontId="7" fillId="0" borderId="0" xfId="0" applyNumberFormat="1" applyFont="1" applyBorder="1" applyAlignment="1">
      <alignment vertical="top"/>
    </xf>
    <xf numFmtId="0" fontId="7" fillId="0" borderId="0" xfId="0" applyFont="1" applyAlignment="1">
      <alignment horizontal="center"/>
    </xf>
    <xf numFmtId="166" fontId="7" fillId="0" borderId="0" xfId="0" applyNumberFormat="1" applyFont="1" applyBorder="1" applyAlignment="1">
      <alignment horizontal="center" wrapText="1"/>
    </xf>
    <xf numFmtId="49" fontId="7" fillId="0" borderId="0" xfId="0" applyNumberFormat="1" applyFont="1" applyFill="1" applyBorder="1" applyAlignment="1" applyProtection="1">
      <protection locked="0"/>
    </xf>
    <xf numFmtId="49" fontId="7" fillId="0" borderId="0" xfId="0" applyNumberFormat="1" applyFont="1" applyBorder="1" applyAlignment="1">
      <alignment horizontal="center"/>
    </xf>
    <xf numFmtId="49" fontId="12" fillId="0" borderId="0" xfId="0" applyNumberFormat="1" applyFont="1" applyFill="1" applyBorder="1" applyAlignment="1">
      <alignment horizontal="center"/>
    </xf>
    <xf numFmtId="49" fontId="7" fillId="0" borderId="0" xfId="0" applyNumberFormat="1" applyFont="1" applyFill="1" applyBorder="1" applyAlignment="1" applyProtection="1">
      <alignment horizontal="center"/>
      <protection locked="0"/>
    </xf>
    <xf numFmtId="49" fontId="7" fillId="0" borderId="52" xfId="0" applyNumberFormat="1" applyFont="1" applyBorder="1" applyAlignment="1">
      <alignment vertical="top" wrapText="1"/>
    </xf>
    <xf numFmtId="49" fontId="7" fillId="0" borderId="0" xfId="0" applyNumberFormat="1" applyFont="1" applyBorder="1" applyAlignment="1">
      <alignment vertical="top" wrapText="1"/>
    </xf>
    <xf numFmtId="0" fontId="7" fillId="0" borderId="0" xfId="0" applyFont="1" applyFill="1" applyBorder="1" applyAlignment="1" applyProtection="1">
      <protection locked="0"/>
    </xf>
    <xf numFmtId="0" fontId="8" fillId="0" borderId="0" xfId="0" applyFont="1" applyAlignment="1" applyProtection="1">
      <alignment horizontal="center"/>
      <protection locked="0"/>
    </xf>
    <xf numFmtId="49" fontId="7" fillId="0" borderId="52" xfId="0" applyNumberFormat="1" applyFont="1" applyFill="1" applyBorder="1" applyAlignment="1" applyProtection="1">
      <protection locked="0"/>
    </xf>
    <xf numFmtId="0" fontId="7" fillId="0" borderId="0" xfId="0" applyFont="1" applyFill="1" applyBorder="1"/>
    <xf numFmtId="49" fontId="7" fillId="0" borderId="0" xfId="0" applyNumberFormat="1" applyFont="1" applyBorder="1" applyAlignment="1" applyProtection="1">
      <alignment horizontal="center"/>
      <protection locked="0"/>
    </xf>
    <xf numFmtId="0" fontId="8" fillId="0" borderId="0" xfId="0" applyFont="1" applyFill="1" applyBorder="1" applyAlignment="1" applyProtection="1">
      <alignment horizontal="left"/>
      <protection locked="0"/>
    </xf>
    <xf numFmtId="0" fontId="7" fillId="0" borderId="0" xfId="0" applyFont="1" applyBorder="1" applyAlignment="1"/>
    <xf numFmtId="49" fontId="7" fillId="0" borderId="52" xfId="0" applyNumberFormat="1" applyFont="1" applyBorder="1" applyAlignment="1" applyProtection="1">
      <alignment horizontal="left"/>
      <protection locked="0"/>
    </xf>
    <xf numFmtId="49" fontId="7" fillId="0" borderId="0" xfId="0" applyNumberFormat="1" applyFont="1" applyBorder="1" applyAlignment="1" applyProtection="1">
      <alignment horizontal="left"/>
      <protection locked="0"/>
    </xf>
    <xf numFmtId="0" fontId="12" fillId="0" borderId="0" xfId="0" applyFont="1" applyFill="1" applyBorder="1" applyAlignment="1"/>
    <xf numFmtId="0" fontId="14" fillId="0" borderId="0" xfId="0" applyFont="1" applyFill="1" applyBorder="1" applyAlignment="1"/>
    <xf numFmtId="49" fontId="7" fillId="0" borderId="52" xfId="0" applyNumberFormat="1" applyFont="1" applyBorder="1" applyAlignment="1" applyProtection="1">
      <protection locked="0"/>
    </xf>
    <xf numFmtId="0" fontId="7" fillId="0" borderId="0" xfId="0" applyFont="1" applyFill="1" applyBorder="1" applyAlignment="1" applyProtection="1">
      <alignment vertical="top"/>
      <protection locked="0"/>
    </xf>
    <xf numFmtId="0" fontId="7" fillId="0" borderId="0" xfId="0" applyFont="1" applyFill="1" applyBorder="1" applyAlignment="1" applyProtection="1">
      <alignment horizontal="left" vertical="top"/>
      <protection locked="0"/>
    </xf>
    <xf numFmtId="49" fontId="7" fillId="0" borderId="0" xfId="0" applyNumberFormat="1" applyFont="1" applyAlignment="1" applyProtection="1">
      <alignment horizontal="center"/>
      <protection locked="0"/>
    </xf>
    <xf numFmtId="0" fontId="14" fillId="0" borderId="0" xfId="0" applyFont="1"/>
    <xf numFmtId="0" fontId="7" fillId="0" borderId="51" xfId="0" applyFont="1" applyBorder="1" applyAlignment="1">
      <alignment horizontal="left"/>
    </xf>
    <xf numFmtId="0" fontId="7" fillId="0" borderId="0" xfId="0" applyFont="1" applyBorder="1" applyAlignment="1">
      <alignment horizontal="left" vertical="top" wrapText="1"/>
    </xf>
    <xf numFmtId="165" fontId="7" fillId="0" borderId="0" xfId="0" applyNumberFormat="1" applyFont="1" applyBorder="1" applyAlignment="1">
      <alignment horizontal="left" vertical="top" wrapText="1"/>
    </xf>
    <xf numFmtId="43" fontId="0" fillId="0" borderId="0" xfId="1" applyFont="1"/>
    <xf numFmtId="43" fontId="7" fillId="0" borderId="0" xfId="1" applyFont="1"/>
    <xf numFmtId="43" fontId="11" fillId="0" borderId="0" xfId="1" applyFont="1" applyProtection="1"/>
    <xf numFmtId="43" fontId="7" fillId="0" borderId="0" xfId="1" applyFont="1" applyProtection="1"/>
    <xf numFmtId="1" fontId="0" fillId="0" borderId="0" xfId="0" applyNumberFormat="1" applyAlignment="1">
      <alignment horizontal="center"/>
    </xf>
    <xf numFmtId="1" fontId="7" fillId="0" borderId="0" xfId="0" applyNumberFormat="1" applyFont="1" applyAlignment="1">
      <alignment horizontal="center"/>
    </xf>
    <xf numFmtId="0" fontId="0" fillId="0" borderId="0" xfId="0" applyAlignment="1">
      <alignment vertical="top" wrapText="1"/>
    </xf>
    <xf numFmtId="0" fontId="0" fillId="0" borderId="0" xfId="0" applyAlignment="1">
      <alignment vertical="top"/>
    </xf>
    <xf numFmtId="0" fontId="1" fillId="0" borderId="55" xfId="0" applyFont="1" applyBorder="1" applyAlignment="1">
      <alignment horizontal="right" vertical="top" wrapText="1" indent="3"/>
    </xf>
    <xf numFmtId="0" fontId="0" fillId="0" borderId="56" xfId="0" applyBorder="1" applyAlignment="1">
      <alignment vertical="top" wrapText="1"/>
    </xf>
    <xf numFmtId="0" fontId="1" fillId="0" borderId="6" xfId="0" applyFont="1" applyBorder="1" applyAlignment="1">
      <alignment horizontal="right" vertical="top" wrapText="1" indent="3"/>
    </xf>
    <xf numFmtId="0" fontId="0" fillId="0" borderId="7" xfId="0" applyBorder="1" applyAlignment="1">
      <alignment vertical="top" wrapText="1"/>
    </xf>
    <xf numFmtId="167" fontId="0" fillId="0" borderId="7" xfId="0" applyNumberFormat="1" applyBorder="1" applyAlignment="1">
      <alignment horizontal="left" vertical="top" wrapText="1"/>
    </xf>
    <xf numFmtId="4" fontId="0" fillId="0" borderId="7" xfId="0" applyNumberFormat="1" applyBorder="1" applyAlignment="1">
      <alignment vertical="top" wrapText="1"/>
    </xf>
    <xf numFmtId="1" fontId="0" fillId="0" borderId="7" xfId="0" applyNumberFormat="1" applyBorder="1" applyAlignment="1">
      <alignment horizontal="left" vertical="top" wrapText="1"/>
    </xf>
    <xf numFmtId="0" fontId="1" fillId="0" borderId="8" xfId="0" applyFont="1" applyBorder="1" applyAlignment="1">
      <alignment horizontal="right" vertical="top" wrapText="1" indent="3"/>
    </xf>
    <xf numFmtId="0" fontId="0" fillId="0" borderId="10" xfId="0" applyBorder="1" applyAlignment="1">
      <alignment vertical="top" wrapText="1"/>
    </xf>
    <xf numFmtId="0" fontId="15" fillId="0" borderId="0" xfId="0" applyFont="1" applyAlignment="1">
      <alignment horizontal="center" vertical="top" wrapText="1"/>
    </xf>
    <xf numFmtId="0" fontId="1" fillId="5" borderId="3" xfId="0" applyFont="1" applyFill="1" applyBorder="1" applyAlignment="1">
      <alignment horizontal="center" wrapText="1"/>
    </xf>
    <xf numFmtId="0" fontId="0" fillId="0" borderId="0" xfId="0" applyAlignment="1">
      <alignment wrapText="1"/>
    </xf>
    <xf numFmtId="0" fontId="0" fillId="0" borderId="5" xfId="0" applyBorder="1"/>
    <xf numFmtId="0" fontId="0" fillId="0" borderId="14" xfId="0" applyBorder="1"/>
    <xf numFmtId="0" fontId="0" fillId="0" borderId="9" xfId="0" applyBorder="1"/>
    <xf numFmtId="0" fontId="0" fillId="0" borderId="10" xfId="0" applyBorder="1"/>
    <xf numFmtId="0" fontId="0" fillId="3" borderId="57" xfId="0" applyFill="1" applyBorder="1"/>
    <xf numFmtId="0" fontId="0" fillId="3" borderId="58" xfId="0" applyFill="1" applyBorder="1"/>
    <xf numFmtId="0" fontId="0" fillId="3" borderId="59" xfId="0" applyFill="1" applyBorder="1"/>
    <xf numFmtId="0" fontId="0" fillId="3" borderId="60" xfId="0" applyFill="1" applyBorder="1" applyAlignment="1">
      <alignment vertical="center"/>
    </xf>
    <xf numFmtId="0" fontId="0" fillId="3" borderId="61" xfId="0" applyFill="1" applyBorder="1" applyAlignment="1">
      <alignment vertical="center"/>
    </xf>
    <xf numFmtId="0" fontId="1" fillId="3" borderId="0" xfId="0" applyFont="1" applyFill="1" applyBorder="1" applyAlignment="1">
      <alignment vertical="center"/>
    </xf>
    <xf numFmtId="0" fontId="0" fillId="3" borderId="0" xfId="0" applyFill="1" applyBorder="1" applyAlignment="1">
      <alignment vertical="center"/>
    </xf>
    <xf numFmtId="0" fontId="0" fillId="3" borderId="62" xfId="0" applyFill="1" applyBorder="1"/>
    <xf numFmtId="0" fontId="0" fillId="3" borderId="1" xfId="0" applyFill="1" applyBorder="1"/>
    <xf numFmtId="0" fontId="0" fillId="3" borderId="63" xfId="0" applyFill="1" applyBorder="1"/>
    <xf numFmtId="0" fontId="1" fillId="0" borderId="55" xfId="0" applyFont="1" applyFill="1" applyBorder="1" applyAlignment="1">
      <alignment vertical="center"/>
    </xf>
    <xf numFmtId="0" fontId="0" fillId="0" borderId="56" xfId="0" applyFill="1" applyBorder="1" applyAlignment="1">
      <alignment vertical="center"/>
    </xf>
    <xf numFmtId="0" fontId="1" fillId="0" borderId="8" xfId="0" applyFont="1" applyFill="1" applyBorder="1" applyAlignment="1">
      <alignment vertical="center"/>
    </xf>
    <xf numFmtId="0" fontId="0" fillId="0" borderId="10" xfId="0" applyFill="1" applyBorder="1" applyAlignment="1">
      <alignment vertical="center"/>
    </xf>
    <xf numFmtId="0" fontId="1" fillId="0" borderId="66" xfId="0" applyFont="1" applyFill="1" applyBorder="1" applyAlignment="1">
      <alignment vertical="center"/>
    </xf>
    <xf numFmtId="0" fontId="0" fillId="0" borderId="67" xfId="0" applyFill="1" applyBorder="1" applyAlignment="1">
      <alignment vertical="center"/>
    </xf>
    <xf numFmtId="0" fontId="0" fillId="0" borderId="64" xfId="0" applyFill="1" applyBorder="1" applyAlignment="1">
      <alignment vertical="center"/>
    </xf>
    <xf numFmtId="0" fontId="16" fillId="0" borderId="56" xfId="2" applyFill="1" applyBorder="1" applyAlignment="1">
      <alignment vertical="center"/>
    </xf>
    <xf numFmtId="0" fontId="0" fillId="0" borderId="9" xfId="0" applyFill="1" applyBorder="1" applyAlignment="1">
      <alignment vertical="center"/>
    </xf>
    <xf numFmtId="0" fontId="1" fillId="0" borderId="19" xfId="0" applyFont="1" applyFill="1" applyBorder="1" applyAlignment="1">
      <alignment vertical="center"/>
    </xf>
    <xf numFmtId="0" fontId="0" fillId="0" borderId="20" xfId="0" applyFill="1" applyBorder="1" applyAlignment="1">
      <alignment vertical="center"/>
    </xf>
    <xf numFmtId="0" fontId="1" fillId="0" borderId="6" xfId="0" applyFont="1" applyFill="1" applyBorder="1" applyAlignment="1">
      <alignment vertical="center"/>
    </xf>
    <xf numFmtId="3" fontId="0" fillId="0" borderId="5" xfId="1" applyNumberFormat="1" applyFont="1" applyFill="1" applyBorder="1" applyAlignment="1">
      <alignment horizontal="center" vertical="center"/>
    </xf>
    <xf numFmtId="0" fontId="16" fillId="0" borderId="7" xfId="2" applyFill="1" applyBorder="1" applyAlignment="1">
      <alignment vertical="center"/>
    </xf>
    <xf numFmtId="0" fontId="0" fillId="0" borderId="9" xfId="0" applyFill="1" applyBorder="1" applyAlignment="1">
      <alignment horizontal="center" vertical="center"/>
    </xf>
    <xf numFmtId="0" fontId="1" fillId="0" borderId="21" xfId="0" applyFont="1" applyFill="1" applyBorder="1" applyAlignment="1">
      <alignment vertical="center"/>
    </xf>
    <xf numFmtId="167" fontId="0" fillId="0" borderId="22" xfId="0" applyNumberFormat="1" applyFill="1" applyBorder="1" applyAlignment="1">
      <alignment horizontal="center" vertical="center"/>
    </xf>
    <xf numFmtId="0" fontId="0" fillId="0" borderId="23" xfId="0" applyFill="1" applyBorder="1" applyAlignment="1">
      <alignment vertical="center"/>
    </xf>
    <xf numFmtId="167" fontId="0" fillId="0" borderId="64" xfId="0" applyNumberFormat="1" applyFill="1" applyBorder="1" applyAlignment="1">
      <alignment horizontal="center" vertical="center"/>
    </xf>
    <xf numFmtId="167" fontId="0" fillId="0" borderId="9" xfId="0" applyNumberFormat="1" applyFill="1" applyBorder="1" applyAlignment="1">
      <alignment horizontal="center" vertical="center"/>
    </xf>
    <xf numFmtId="0" fontId="4" fillId="0" borderId="0" xfId="0" applyFont="1"/>
    <xf numFmtId="0" fontId="0" fillId="0" borderId="65" xfId="0" applyFill="1" applyBorder="1" applyAlignment="1">
      <alignment horizontal="center" vertical="center"/>
    </xf>
    <xf numFmtId="0" fontId="0" fillId="0" borderId="64" xfId="0" applyFill="1" applyBorder="1" applyAlignment="1">
      <alignment horizontal="center" vertical="center"/>
    </xf>
    <xf numFmtId="0" fontId="0" fillId="0" borderId="14" xfId="0" applyFill="1" applyBorder="1" applyAlignment="1">
      <alignment horizontal="center" vertical="center"/>
    </xf>
    <xf numFmtId="0" fontId="0" fillId="0" borderId="0" xfId="0" applyAlignment="1">
      <alignment horizontal="left"/>
    </xf>
    <xf numFmtId="0" fontId="4" fillId="0" borderId="1" xfId="0" applyFont="1" applyFill="1" applyBorder="1" applyAlignment="1">
      <alignment horizontal="center"/>
    </xf>
    <xf numFmtId="0" fontId="4" fillId="0" borderId="1" xfId="0" applyFont="1" applyFill="1" applyBorder="1" applyAlignment="1">
      <alignment vertical="center"/>
    </xf>
    <xf numFmtId="0" fontId="4" fillId="0" borderId="1" xfId="0" applyFont="1" applyFill="1" applyBorder="1"/>
    <xf numFmtId="0" fontId="0" fillId="0" borderId="0" xfId="0" applyFill="1"/>
    <xf numFmtId="0" fontId="17" fillId="0" borderId="1" xfId="0" applyFont="1" applyFill="1" applyBorder="1"/>
    <xf numFmtId="0" fontId="17" fillId="0" borderId="1" xfId="0" applyFont="1" applyFill="1" applyBorder="1" applyAlignment="1">
      <alignment vertical="center"/>
    </xf>
    <xf numFmtId="0" fontId="4" fillId="9" borderId="1" xfId="0" applyFont="1" applyFill="1" applyBorder="1" applyAlignment="1">
      <alignment wrapText="1"/>
    </xf>
    <xf numFmtId="0" fontId="4" fillId="0" borderId="1" xfId="0" applyFont="1" applyFill="1" applyBorder="1" applyAlignment="1">
      <alignment wrapText="1"/>
    </xf>
    <xf numFmtId="0" fontId="1" fillId="5" borderId="4" xfId="0" applyFont="1" applyFill="1" applyBorder="1" applyAlignment="1">
      <alignment horizontal="center" wrapText="1"/>
    </xf>
    <xf numFmtId="0" fontId="0" fillId="8" borderId="45" xfId="0" applyFill="1" applyBorder="1" applyAlignment="1">
      <alignment wrapText="1"/>
    </xf>
    <xf numFmtId="0" fontId="0" fillId="8" borderId="46" xfId="0" applyFill="1" applyBorder="1" applyAlignment="1">
      <alignment wrapText="1"/>
    </xf>
    <xf numFmtId="0" fontId="0" fillId="8" borderId="47" xfId="0" applyFill="1" applyBorder="1" applyAlignment="1">
      <alignment wrapText="1"/>
    </xf>
    <xf numFmtId="0" fontId="0" fillId="8" borderId="44" xfId="0" applyFill="1" applyBorder="1" applyAlignment="1">
      <alignment wrapText="1"/>
    </xf>
    <xf numFmtId="0" fontId="0" fillId="6" borderId="44" xfId="0" applyFill="1" applyBorder="1" applyAlignment="1">
      <alignment wrapText="1"/>
    </xf>
    <xf numFmtId="0" fontId="0" fillId="6" borderId="46" xfId="0" applyFill="1" applyBorder="1" applyAlignment="1">
      <alignment wrapText="1"/>
    </xf>
    <xf numFmtId="0" fontId="0" fillId="6" borderId="47" xfId="0" applyFill="1" applyBorder="1" applyAlignment="1">
      <alignment wrapText="1"/>
    </xf>
    <xf numFmtId="0" fontId="0" fillId="2" borderId="44" xfId="0" applyFill="1" applyBorder="1" applyAlignment="1">
      <alignment wrapText="1"/>
    </xf>
    <xf numFmtId="0" fontId="0" fillId="2" borderId="46" xfId="0" applyFill="1" applyBorder="1" applyAlignment="1">
      <alignment wrapText="1"/>
    </xf>
    <xf numFmtId="0" fontId="0" fillId="2" borderId="47" xfId="0" applyFill="1" applyBorder="1" applyAlignment="1">
      <alignment wrapText="1"/>
    </xf>
    <xf numFmtId="0" fontId="17" fillId="0" borderId="1" xfId="0" applyFont="1" applyFill="1" applyBorder="1" applyAlignment="1">
      <alignment horizontal="center"/>
    </xf>
    <xf numFmtId="0" fontId="0" fillId="0" borderId="6" xfId="0" applyBorder="1"/>
    <xf numFmtId="0" fontId="0" fillId="0" borderId="7" xfId="0" applyBorder="1"/>
    <xf numFmtId="0" fontId="0" fillId="0" borderId="8" xfId="0" applyBorder="1"/>
    <xf numFmtId="0" fontId="1" fillId="8" borderId="21" xfId="0" applyFont="1" applyFill="1" applyBorder="1" applyAlignment="1">
      <alignment horizontal="center" vertical="top" wrapText="1"/>
    </xf>
    <xf numFmtId="0" fontId="1" fillId="8" borderId="23" xfId="0" applyFont="1" applyFill="1" applyBorder="1" applyAlignment="1">
      <alignment horizontal="center" vertical="top" wrapText="1"/>
    </xf>
    <xf numFmtId="0" fontId="0" fillId="0" borderId="19" xfId="0" applyBorder="1" applyAlignment="1">
      <alignment vertical="top" wrapText="1"/>
    </xf>
    <xf numFmtId="0" fontId="0" fillId="0" borderId="20" xfId="0" applyBorder="1" applyAlignment="1">
      <alignment vertical="top" wrapText="1"/>
    </xf>
    <xf numFmtId="0" fontId="0" fillId="0" borderId="6" xfId="0" applyBorder="1" applyAlignment="1">
      <alignment vertical="top" wrapText="1"/>
    </xf>
    <xf numFmtId="0" fontId="0" fillId="0" borderId="8" xfId="0" applyBorder="1" applyAlignment="1">
      <alignment vertical="top" wrapText="1"/>
    </xf>
    <xf numFmtId="1" fontId="7" fillId="0" borderId="5" xfId="1" applyNumberFormat="1" applyFont="1" applyBorder="1" applyAlignment="1">
      <alignment horizontal="center" vertical="center"/>
    </xf>
    <xf numFmtId="1" fontId="7" fillId="0" borderId="5" xfId="0" applyNumberFormat="1" applyFont="1" applyBorder="1" applyAlignment="1">
      <alignment horizontal="center"/>
    </xf>
    <xf numFmtId="0" fontId="7" fillId="0" borderId="5" xfId="0" applyFont="1" applyBorder="1"/>
    <xf numFmtId="0" fontId="1" fillId="0" borderId="9" xfId="0" applyFont="1" applyFill="1" applyBorder="1" applyAlignment="1">
      <alignment horizontal="center" vertical="center" wrapText="1"/>
    </xf>
    <xf numFmtId="0" fontId="1" fillId="5" borderId="21" xfId="0" applyFont="1" applyFill="1" applyBorder="1" applyAlignment="1">
      <alignment horizontal="center" vertical="center" wrapText="1"/>
    </xf>
    <xf numFmtId="0" fontId="1" fillId="5" borderId="22" xfId="0" applyFont="1" applyFill="1" applyBorder="1" applyAlignment="1">
      <alignment horizontal="center" vertical="center" wrapText="1"/>
    </xf>
    <xf numFmtId="164" fontId="1" fillId="5" borderId="22" xfId="1" applyNumberFormat="1" applyFont="1" applyFill="1" applyBorder="1" applyAlignment="1">
      <alignment horizontal="center" vertical="center" wrapText="1"/>
    </xf>
    <xf numFmtId="0" fontId="1" fillId="5" borderId="23" xfId="0" applyFont="1" applyFill="1" applyBorder="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14" fontId="0" fillId="0" borderId="0" xfId="0" applyNumberFormat="1" applyAlignment="1"/>
    <xf numFmtId="3" fontId="0" fillId="0" borderId="5" xfId="0" applyNumberFormat="1" applyBorder="1"/>
    <xf numFmtId="3" fontId="0" fillId="0" borderId="0" xfId="0" applyNumberFormat="1"/>
    <xf numFmtId="14" fontId="0" fillId="0" borderId="0" xfId="0" applyNumberFormat="1"/>
    <xf numFmtId="9" fontId="0" fillId="0" borderId="0" xfId="3" applyFont="1" applyAlignment="1">
      <alignment horizontal="center"/>
    </xf>
    <xf numFmtId="3" fontId="1" fillId="0" borderId="0" xfId="0" applyNumberFormat="1" applyFont="1"/>
    <xf numFmtId="3" fontId="0" fillId="6" borderId="5" xfId="0" applyNumberFormat="1" applyFill="1" applyBorder="1"/>
    <xf numFmtId="0" fontId="6" fillId="0" borderId="51" xfId="0" applyFont="1" applyBorder="1" applyAlignment="1">
      <alignment horizontal="center" wrapText="1"/>
    </xf>
    <xf numFmtId="0" fontId="7" fillId="0" borderId="0" xfId="0" applyFont="1" applyAlignment="1">
      <alignment wrapText="1"/>
    </xf>
    <xf numFmtId="43" fontId="1" fillId="3" borderId="0" xfId="1" applyFont="1" applyFill="1" applyAlignment="1">
      <alignment horizontal="center" vertical="center" wrapText="1"/>
    </xf>
    <xf numFmtId="1" fontId="1" fillId="3" borderId="0" xfId="0" applyNumberFormat="1" applyFont="1" applyFill="1" applyAlignment="1">
      <alignment horizontal="center" vertical="center" wrapText="1"/>
    </xf>
    <xf numFmtId="0" fontId="8" fillId="3" borderId="0" xfId="0" applyFont="1" applyFill="1" applyAlignment="1">
      <alignment horizontal="center" vertical="center" wrapText="1"/>
    </xf>
    <xf numFmtId="0" fontId="16" fillId="0" borderId="0" xfId="2" applyAlignment="1">
      <alignment horizontal="left"/>
    </xf>
    <xf numFmtId="167" fontId="0" fillId="0" borderId="0" xfId="0" applyNumberFormat="1" applyAlignment="1">
      <alignment horizontal="left"/>
    </xf>
    <xf numFmtId="167" fontId="16" fillId="0" borderId="0" xfId="2" applyNumberFormat="1" applyAlignment="1">
      <alignment horizontal="left"/>
    </xf>
    <xf numFmtId="0" fontId="0" fillId="0" borderId="1" xfId="0" applyBorder="1"/>
    <xf numFmtId="0" fontId="0" fillId="0" borderId="0" xfId="0" applyAlignment="1">
      <alignment horizontal="right" vertical="top" wrapText="1" indent="2"/>
    </xf>
    <xf numFmtId="0" fontId="20" fillId="0" borderId="0" xfId="0" applyFont="1" applyAlignment="1">
      <alignment horizontal="right" indent="2"/>
    </xf>
    <xf numFmtId="0" fontId="16" fillId="0" borderId="0" xfId="2" applyAlignment="1">
      <alignment horizontal="right" vertical="top" wrapText="1" indent="2"/>
    </xf>
    <xf numFmtId="0" fontId="0" fillId="3" borderId="11" xfId="0" applyFill="1" applyBorder="1" applyAlignment="1">
      <alignment horizontal="center" vertical="top"/>
    </xf>
    <xf numFmtId="0" fontId="0" fillId="3" borderId="41" xfId="0" applyFill="1" applyBorder="1" applyAlignment="1">
      <alignment vertical="top"/>
    </xf>
    <xf numFmtId="0" fontId="0" fillId="3" borderId="37" xfId="0" applyFill="1" applyBorder="1" applyAlignment="1">
      <alignment vertical="top" wrapText="1"/>
    </xf>
    <xf numFmtId="0" fontId="0" fillId="3" borderId="11" xfId="0" applyFill="1" applyBorder="1" applyAlignment="1">
      <alignment horizontal="left" vertical="top"/>
    </xf>
    <xf numFmtId="0" fontId="0" fillId="3" borderId="12" xfId="0" applyFill="1" applyBorder="1" applyAlignment="1">
      <alignment horizontal="center" vertical="top"/>
    </xf>
    <xf numFmtId="0" fontId="0" fillId="3" borderId="16" xfId="0" applyFill="1" applyBorder="1" applyAlignment="1">
      <alignment vertical="top"/>
    </xf>
    <xf numFmtId="0" fontId="0" fillId="3" borderId="15" xfId="0" applyFill="1" applyBorder="1" applyAlignment="1">
      <alignment vertical="top" wrapText="1"/>
    </xf>
    <xf numFmtId="0" fontId="0" fillId="3" borderId="12" xfId="0" applyFill="1" applyBorder="1" applyAlignment="1">
      <alignment horizontal="left" vertical="top"/>
    </xf>
    <xf numFmtId="0" fontId="0" fillId="3" borderId="39" xfId="0" applyFill="1" applyBorder="1" applyAlignment="1">
      <alignment horizontal="center" vertical="top"/>
    </xf>
    <xf numFmtId="0" fontId="0" fillId="3" borderId="42" xfId="0" applyFill="1" applyBorder="1" applyAlignment="1">
      <alignment vertical="top"/>
    </xf>
    <xf numFmtId="0" fontId="0" fillId="3" borderId="38" xfId="0" applyFill="1" applyBorder="1" applyAlignment="1">
      <alignment vertical="top" wrapText="1"/>
    </xf>
    <xf numFmtId="0" fontId="0" fillId="3" borderId="39" xfId="0" applyFill="1" applyBorder="1" applyAlignment="1">
      <alignment horizontal="left" vertical="top"/>
    </xf>
    <xf numFmtId="0" fontId="0" fillId="6" borderId="11" xfId="0" applyFill="1" applyBorder="1" applyAlignment="1">
      <alignment horizontal="center" vertical="top"/>
    </xf>
    <xf numFmtId="0" fontId="0" fillId="6" borderId="41" xfId="0" applyFill="1" applyBorder="1" applyAlignment="1">
      <alignment vertical="top"/>
    </xf>
    <xf numFmtId="0" fontId="0" fillId="6" borderId="37" xfId="0" applyFill="1" applyBorder="1" applyAlignment="1">
      <alignment vertical="top" wrapText="1"/>
    </xf>
    <xf numFmtId="0" fontId="0" fillId="6" borderId="11" xfId="0" applyFill="1" applyBorder="1" applyAlignment="1">
      <alignment horizontal="left" vertical="top"/>
    </xf>
    <xf numFmtId="0" fontId="0" fillId="6" borderId="12" xfId="0" applyFill="1" applyBorder="1" applyAlignment="1">
      <alignment horizontal="center" vertical="top"/>
    </xf>
    <xf numFmtId="0" fontId="0" fillId="6" borderId="16" xfId="0" applyFill="1" applyBorder="1" applyAlignment="1">
      <alignment vertical="top"/>
    </xf>
    <xf numFmtId="0" fontId="0" fillId="6" borderId="15" xfId="0" applyFill="1" applyBorder="1" applyAlignment="1">
      <alignment vertical="top" wrapText="1"/>
    </xf>
    <xf numFmtId="0" fontId="0" fillId="6" borderId="12" xfId="0" applyFill="1" applyBorder="1" applyAlignment="1">
      <alignment horizontal="left" vertical="top"/>
    </xf>
    <xf numFmtId="0" fontId="0" fillId="6" borderId="13" xfId="0" applyFill="1" applyBorder="1" applyAlignment="1">
      <alignment horizontal="center" vertical="top"/>
    </xf>
    <xf numFmtId="0" fontId="0" fillId="6" borderId="43" xfId="0" applyFill="1" applyBorder="1" applyAlignment="1">
      <alignment vertical="top"/>
    </xf>
    <xf numFmtId="0" fontId="0" fillId="6" borderId="36" xfId="0" applyFill="1" applyBorder="1" applyAlignment="1">
      <alignment vertical="top" wrapText="1"/>
    </xf>
    <xf numFmtId="0" fontId="0" fillId="6" borderId="13" xfId="0" applyFill="1" applyBorder="1" applyAlignment="1">
      <alignment horizontal="left" vertical="top"/>
    </xf>
    <xf numFmtId="0" fontId="0" fillId="2" borderId="18" xfId="0" applyFill="1" applyBorder="1" applyAlignment="1">
      <alignment horizontal="center" vertical="top"/>
    </xf>
    <xf numFmtId="0" fontId="0" fillId="2" borderId="17" xfId="0" applyFill="1" applyBorder="1" applyAlignment="1">
      <alignment vertical="top"/>
    </xf>
    <xf numFmtId="0" fontId="0" fillId="2" borderId="35" xfId="0" applyFill="1" applyBorder="1" applyAlignment="1">
      <alignment vertical="top" wrapText="1"/>
    </xf>
    <xf numFmtId="0" fontId="0" fillId="2" borderId="18" xfId="0" applyFill="1" applyBorder="1" applyAlignment="1">
      <alignment horizontal="left" vertical="top"/>
    </xf>
    <xf numFmtId="0" fontId="0" fillId="2" borderId="12" xfId="0" applyFill="1" applyBorder="1" applyAlignment="1">
      <alignment horizontal="center" vertical="top"/>
    </xf>
    <xf numFmtId="0" fontId="0" fillId="2" borderId="16" xfId="0" applyFill="1" applyBorder="1" applyAlignment="1">
      <alignment vertical="top"/>
    </xf>
    <xf numFmtId="0" fontId="0" fillId="2" borderId="15" xfId="0" applyFill="1" applyBorder="1" applyAlignment="1">
      <alignment vertical="top" wrapText="1"/>
    </xf>
    <xf numFmtId="0" fontId="0" fillId="2" borderId="12" xfId="0" applyFill="1" applyBorder="1" applyAlignment="1">
      <alignment horizontal="left" vertical="top"/>
    </xf>
    <xf numFmtId="0" fontId="0" fillId="2" borderId="13" xfId="0" applyFill="1" applyBorder="1" applyAlignment="1">
      <alignment horizontal="center" vertical="top"/>
    </xf>
    <xf numFmtId="0" fontId="0" fillId="2" borderId="43" xfId="0" applyFill="1" applyBorder="1" applyAlignment="1">
      <alignment vertical="top"/>
    </xf>
    <xf numFmtId="0" fontId="0" fillId="2" borderId="36" xfId="0" applyFill="1" applyBorder="1" applyAlignment="1">
      <alignment vertical="top" wrapText="1"/>
    </xf>
    <xf numFmtId="0" fontId="0" fillId="2" borderId="13" xfId="0" applyFill="1" applyBorder="1" applyAlignment="1">
      <alignment horizontal="left" vertical="top"/>
    </xf>
    <xf numFmtId="0" fontId="0" fillId="3" borderId="19" xfId="0" applyFill="1" applyBorder="1" applyAlignment="1">
      <alignment horizontal="center" vertical="top"/>
    </xf>
    <xf numFmtId="49" fontId="0" fillId="3" borderId="14" xfId="0" applyNumberFormat="1" applyFill="1" applyBorder="1" applyAlignment="1">
      <alignment horizontal="left" vertical="top" wrapText="1"/>
    </xf>
    <xf numFmtId="49" fontId="0" fillId="3" borderId="14" xfId="0" applyNumberFormat="1" applyFill="1" applyBorder="1" applyAlignment="1">
      <alignment horizontal="center" vertical="top" wrapText="1"/>
    </xf>
    <xf numFmtId="0" fontId="0" fillId="3" borderId="14" xfId="0" applyFill="1" applyBorder="1" applyAlignment="1">
      <alignment vertical="top"/>
    </xf>
    <xf numFmtId="1" fontId="0" fillId="3" borderId="14" xfId="0" applyNumberFormat="1" applyFill="1" applyBorder="1" applyAlignment="1">
      <alignment vertical="top"/>
    </xf>
    <xf numFmtId="164" fontId="0" fillId="3" borderId="14" xfId="1" applyNumberFormat="1" applyFont="1" applyFill="1" applyBorder="1" applyAlignment="1">
      <alignment vertical="top"/>
    </xf>
    <xf numFmtId="0" fontId="0" fillId="3" borderId="20" xfId="0" applyFill="1" applyBorder="1" applyAlignment="1">
      <alignment horizontal="center" vertical="top"/>
    </xf>
    <xf numFmtId="0" fontId="0" fillId="3" borderId="6" xfId="0" applyFill="1" applyBorder="1" applyAlignment="1">
      <alignment horizontal="center" vertical="top"/>
    </xf>
    <xf numFmtId="49" fontId="0" fillId="3" borderId="5" xfId="0" applyNumberFormat="1" applyFill="1" applyBorder="1" applyAlignment="1">
      <alignment horizontal="left" vertical="top" wrapText="1"/>
    </xf>
    <xf numFmtId="49" fontId="0" fillId="3" borderId="5" xfId="0" applyNumberFormat="1" applyFill="1" applyBorder="1" applyAlignment="1">
      <alignment horizontal="center" vertical="top" wrapText="1"/>
    </xf>
    <xf numFmtId="0" fontId="0" fillId="3" borderId="5" xfId="0" applyFill="1" applyBorder="1" applyAlignment="1">
      <alignment vertical="top"/>
    </xf>
    <xf numFmtId="1" fontId="0" fillId="3" borderId="5" xfId="0" applyNumberFormat="1" applyFill="1" applyBorder="1" applyAlignment="1">
      <alignment vertical="top"/>
    </xf>
    <xf numFmtId="164" fontId="0" fillId="3" borderId="5" xfId="1" applyNumberFormat="1" applyFont="1" applyFill="1" applyBorder="1" applyAlignment="1">
      <alignment vertical="top"/>
    </xf>
    <xf numFmtId="0" fontId="0" fillId="3" borderId="7" xfId="0" applyFill="1" applyBorder="1" applyAlignment="1">
      <alignment horizontal="center" vertical="top"/>
    </xf>
    <xf numFmtId="0" fontId="0" fillId="6" borderId="6" xfId="0" applyFill="1" applyBorder="1" applyAlignment="1">
      <alignment horizontal="center" vertical="top"/>
    </xf>
    <xf numFmtId="49" fontId="0" fillId="6" borderId="5" xfId="0" applyNumberFormat="1" applyFill="1" applyBorder="1" applyAlignment="1">
      <alignment horizontal="left" vertical="top" wrapText="1"/>
    </xf>
    <xf numFmtId="49" fontId="0" fillId="6" borderId="5" xfId="0" applyNumberFormat="1" applyFill="1" applyBorder="1" applyAlignment="1">
      <alignment horizontal="center" vertical="top" wrapText="1"/>
    </xf>
    <xf numFmtId="0" fontId="0" fillId="6" borderId="5" xfId="0" applyFill="1" applyBorder="1" applyAlignment="1">
      <alignment vertical="top"/>
    </xf>
    <xf numFmtId="164" fontId="0" fillId="6" borderId="5" xfId="1" applyNumberFormat="1" applyFont="1" applyFill="1" applyBorder="1" applyAlignment="1">
      <alignment vertical="top"/>
    </xf>
    <xf numFmtId="0" fontId="0" fillId="0" borderId="7" xfId="0" applyBorder="1" applyAlignment="1">
      <alignment horizontal="center" vertical="top"/>
    </xf>
    <xf numFmtId="0" fontId="0" fillId="2" borderId="6" xfId="0" applyFill="1" applyBorder="1" applyAlignment="1">
      <alignment horizontal="center" vertical="top"/>
    </xf>
    <xf numFmtId="49" fontId="0" fillId="2" borderId="5" xfId="0" applyNumberFormat="1" applyFill="1" applyBorder="1" applyAlignment="1">
      <alignment horizontal="left" vertical="top" wrapText="1"/>
    </xf>
    <xf numFmtId="49" fontId="0" fillId="2" borderId="5" xfId="0" applyNumberFormat="1" applyFill="1" applyBorder="1" applyAlignment="1">
      <alignment horizontal="center" vertical="top" wrapText="1"/>
    </xf>
    <xf numFmtId="0" fontId="0" fillId="2" borderId="5" xfId="0" applyFill="1" applyBorder="1" applyAlignment="1">
      <alignment vertical="top"/>
    </xf>
    <xf numFmtId="164" fontId="0" fillId="2" borderId="5" xfId="1" applyNumberFormat="1" applyFont="1" applyFill="1" applyBorder="1" applyAlignment="1">
      <alignment vertical="top"/>
    </xf>
    <xf numFmtId="0" fontId="0" fillId="2" borderId="8" xfId="0" applyFill="1" applyBorder="1" applyAlignment="1">
      <alignment horizontal="center" vertical="top"/>
    </xf>
    <xf numFmtId="49" fontId="0" fillId="2" borderId="9" xfId="0" applyNumberFormat="1" applyFill="1" applyBorder="1" applyAlignment="1">
      <alignment horizontal="left" vertical="top" wrapText="1"/>
    </xf>
    <xf numFmtId="49" fontId="0" fillId="2" borderId="9" xfId="0" applyNumberFormat="1" applyFill="1" applyBorder="1" applyAlignment="1">
      <alignment horizontal="center" vertical="top" wrapText="1"/>
    </xf>
    <xf numFmtId="0" fontId="0" fillId="2" borderId="9" xfId="0" applyFill="1" applyBorder="1" applyAlignment="1">
      <alignment vertical="top"/>
    </xf>
    <xf numFmtId="164" fontId="0" fillId="2" borderId="9" xfId="1" applyNumberFormat="1" applyFont="1" applyFill="1" applyBorder="1" applyAlignment="1">
      <alignment vertical="top"/>
    </xf>
    <xf numFmtId="0" fontId="0" fillId="0" borderId="10" xfId="0" applyBorder="1" applyAlignment="1">
      <alignment horizontal="center" vertical="top"/>
    </xf>
    <xf numFmtId="0" fontId="4" fillId="9" borderId="1" xfId="0" applyFont="1" applyFill="1" applyBorder="1" applyAlignment="1">
      <alignment horizontal="center" wrapText="1"/>
    </xf>
    <xf numFmtId="0" fontId="0" fillId="0" borderId="0" xfId="0" applyFill="1" applyAlignment="1">
      <alignment horizontal="center"/>
    </xf>
    <xf numFmtId="0" fontId="0" fillId="3" borderId="14" xfId="0" applyFill="1" applyBorder="1" applyAlignment="1">
      <alignment horizontal="center" vertical="top"/>
    </xf>
    <xf numFmtId="0" fontId="0" fillId="6" borderId="14" xfId="0" applyFill="1" applyBorder="1" applyAlignment="1">
      <alignment horizontal="center" vertical="top"/>
    </xf>
    <xf numFmtId="0" fontId="0" fillId="2" borderId="14" xfId="0" applyFill="1" applyBorder="1" applyAlignment="1">
      <alignment horizontal="center" vertical="top"/>
    </xf>
    <xf numFmtId="0" fontId="0" fillId="2" borderId="68" xfId="0" applyFill="1" applyBorder="1" applyAlignment="1">
      <alignment horizontal="center" vertical="top"/>
    </xf>
    <xf numFmtId="9" fontId="0" fillId="0" borderId="0" xfId="3" applyFont="1" applyAlignment="1">
      <alignment horizontal="right"/>
    </xf>
    <xf numFmtId="3" fontId="0" fillId="6" borderId="14" xfId="0" applyNumberFormat="1" applyFill="1" applyBorder="1"/>
    <xf numFmtId="3" fontId="0" fillId="0" borderId="14" xfId="0" applyNumberFormat="1" applyBorder="1"/>
    <xf numFmtId="14" fontId="1" fillId="8" borderId="21" xfId="0" applyNumberFormat="1" applyFont="1" applyFill="1" applyBorder="1" applyAlignment="1">
      <alignment horizontal="center" vertical="center" wrapText="1"/>
    </xf>
    <xf numFmtId="3" fontId="1" fillId="8" borderId="22" xfId="0" applyNumberFormat="1" applyFont="1" applyFill="1" applyBorder="1" applyAlignment="1">
      <alignment horizontal="center" vertical="center" wrapText="1"/>
    </xf>
    <xf numFmtId="0" fontId="1" fillId="8" borderId="23" xfId="0" applyFont="1" applyFill="1" applyBorder="1" applyAlignment="1">
      <alignment horizontal="center" vertical="center" wrapText="1"/>
    </xf>
    <xf numFmtId="14" fontId="1" fillId="3" borderId="21" xfId="0" applyNumberFormat="1" applyFont="1" applyFill="1" applyBorder="1" applyAlignment="1"/>
    <xf numFmtId="3" fontId="1" fillId="3" borderId="22" xfId="0" applyNumberFormat="1" applyFont="1" applyFill="1" applyBorder="1"/>
    <xf numFmtId="0" fontId="1" fillId="3" borderId="23" xfId="0" applyFont="1" applyFill="1" applyBorder="1"/>
    <xf numFmtId="14" fontId="0" fillId="0" borderId="19" xfId="0" applyNumberFormat="1" applyBorder="1" applyAlignment="1">
      <alignment horizontal="center"/>
    </xf>
    <xf numFmtId="9" fontId="0" fillId="0" borderId="20" xfId="3" applyFont="1" applyBorder="1" applyAlignment="1">
      <alignment horizontal="center"/>
    </xf>
    <xf numFmtId="14" fontId="0" fillId="0" borderId="6" xfId="0" applyNumberFormat="1" applyBorder="1" applyAlignment="1">
      <alignment horizontal="center"/>
    </xf>
    <xf numFmtId="9" fontId="0" fillId="0" borderId="7" xfId="3" applyFont="1" applyBorder="1" applyAlignment="1">
      <alignment horizontal="center"/>
    </xf>
    <xf numFmtId="14" fontId="0" fillId="0" borderId="8" xfId="0" applyNumberFormat="1" applyBorder="1" applyAlignment="1">
      <alignment horizontal="center"/>
    </xf>
    <xf numFmtId="3" fontId="0" fillId="6" borderId="9" xfId="0" applyNumberFormat="1" applyFill="1" applyBorder="1"/>
    <xf numFmtId="3" fontId="0" fillId="0" borderId="9" xfId="0" applyNumberFormat="1" applyBorder="1"/>
    <xf numFmtId="9" fontId="0" fillId="0" borderId="10" xfId="3" applyFont="1" applyBorder="1" applyAlignment="1">
      <alignment horizontal="center"/>
    </xf>
    <xf numFmtId="0" fontId="1" fillId="0" borderId="0" xfId="0" applyFont="1" applyAlignment="1">
      <alignment vertical="top" wrapText="1"/>
    </xf>
    <xf numFmtId="0" fontId="1" fillId="0" borderId="69" xfId="0" applyFont="1" applyBorder="1" applyAlignment="1">
      <alignment horizontal="right" vertical="top" wrapText="1" indent="3"/>
    </xf>
    <xf numFmtId="0" fontId="0" fillId="0" borderId="70" xfId="0" applyBorder="1" applyAlignment="1">
      <alignment vertical="top" wrapText="1"/>
    </xf>
    <xf numFmtId="0" fontId="0" fillId="0" borderId="3" xfId="0" applyBorder="1"/>
    <xf numFmtId="0" fontId="0" fillId="0" borderId="1" xfId="0" applyBorder="1" applyAlignment="1">
      <alignment horizontal="right" vertical="top" wrapText="1" indent="2"/>
    </xf>
    <xf numFmtId="0" fontId="0" fillId="0" borderId="1" xfId="0" applyBorder="1" applyAlignment="1">
      <alignment vertical="center" wrapText="1"/>
    </xf>
    <xf numFmtId="0" fontId="16" fillId="0" borderId="0" xfId="2" applyAlignment="1">
      <alignment horizontal="right"/>
    </xf>
    <xf numFmtId="0" fontId="0" fillId="0" borderId="0" xfId="0" applyAlignment="1">
      <alignment horizontal="left" indent="1"/>
    </xf>
    <xf numFmtId="0" fontId="0" fillId="0" borderId="1" xfId="0" applyBorder="1" applyAlignment="1">
      <alignment horizontal="left" inden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1" fillId="0" borderId="0" xfId="0" applyFont="1" applyAlignment="1">
      <alignment horizontal="left" vertical="center" wrapText="1" indent="1"/>
    </xf>
    <xf numFmtId="0" fontId="1" fillId="0" borderId="64" xfId="0" applyFont="1" applyFill="1" applyBorder="1" applyAlignment="1">
      <alignment horizontal="center" vertical="center" wrapText="1"/>
    </xf>
    <xf numFmtId="0" fontId="27" fillId="0" borderId="0" xfId="0" applyFont="1"/>
    <xf numFmtId="0" fontId="0" fillId="5" borderId="11" xfId="0" applyFont="1" applyFill="1" applyBorder="1" applyAlignment="1">
      <alignment horizontal="center"/>
    </xf>
    <xf numFmtId="0" fontId="0" fillId="5" borderId="71" xfId="0" applyFont="1" applyFill="1" applyBorder="1" applyAlignment="1">
      <alignment horizontal="center"/>
    </xf>
    <xf numFmtId="0" fontId="0" fillId="5" borderId="44" xfId="0" applyFont="1" applyFill="1" applyBorder="1" applyAlignment="1">
      <alignment horizontal="center"/>
    </xf>
    <xf numFmtId="0" fontId="0" fillId="5" borderId="18" xfId="0" applyFont="1" applyFill="1" applyBorder="1" applyAlignment="1">
      <alignment horizontal="center"/>
    </xf>
    <xf numFmtId="0" fontId="0" fillId="5" borderId="51" xfId="0" applyFont="1" applyFill="1" applyBorder="1" applyAlignment="1">
      <alignment horizontal="center"/>
    </xf>
    <xf numFmtId="0" fontId="0" fillId="5" borderId="45" xfId="0" applyFont="1" applyFill="1" applyBorder="1" applyAlignment="1">
      <alignment horizontal="center"/>
    </xf>
    <xf numFmtId="0" fontId="1" fillId="0" borderId="0" xfId="0" applyFont="1" applyBorder="1" applyAlignment="1">
      <alignment horizontal="right" vertical="top" wrapText="1" indent="3"/>
    </xf>
    <xf numFmtId="0" fontId="0" fillId="0" borderId="0" xfId="0" applyBorder="1" applyAlignment="1">
      <alignment vertical="top" wrapText="1"/>
    </xf>
    <xf numFmtId="0" fontId="0" fillId="0" borderId="33" xfId="0" applyBorder="1" applyAlignment="1">
      <alignment horizontal="left" vertical="top" wrapText="1"/>
    </xf>
    <xf numFmtId="0" fontId="1" fillId="0" borderId="33" xfId="0" applyFont="1" applyBorder="1" applyAlignment="1">
      <alignment horizontal="center" vertical="top" wrapText="1"/>
    </xf>
    <xf numFmtId="0" fontId="16" fillId="0" borderId="33" xfId="2" applyBorder="1" applyAlignment="1">
      <alignment horizontal="center" vertical="top" wrapText="1"/>
    </xf>
    <xf numFmtId="0" fontId="1" fillId="0" borderId="50" xfId="0" applyFont="1" applyBorder="1" applyAlignment="1">
      <alignment horizontal="right" vertical="top" wrapText="1" indent="3"/>
    </xf>
    <xf numFmtId="0" fontId="0" fillId="0" borderId="48" xfId="0" applyFont="1" applyBorder="1" applyAlignment="1">
      <alignment horizontal="right" vertical="top" wrapText="1" indent="3"/>
    </xf>
    <xf numFmtId="0" fontId="0" fillId="0" borderId="49" xfId="0" applyFont="1" applyBorder="1" applyAlignment="1">
      <alignment horizontal="right" vertical="top" wrapText="1" indent="3"/>
    </xf>
    <xf numFmtId="0" fontId="0" fillId="0" borderId="55" xfId="0" applyBorder="1" applyAlignment="1">
      <alignment vertical="top" wrapText="1"/>
    </xf>
    <xf numFmtId="0" fontId="1" fillId="8" borderId="74" xfId="0" applyFont="1" applyFill="1" applyBorder="1" applyAlignment="1">
      <alignment horizontal="center" vertical="top" wrapText="1"/>
    </xf>
    <xf numFmtId="0" fontId="1" fillId="8" borderId="75" xfId="0" applyFont="1" applyFill="1" applyBorder="1" applyAlignment="1">
      <alignment horizontal="center" vertical="top" wrapText="1"/>
    </xf>
    <xf numFmtId="0" fontId="1" fillId="0" borderId="5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1" fillId="14" borderId="33" xfId="0" applyFont="1" applyFill="1" applyBorder="1" applyAlignment="1">
      <alignment horizontal="center" vertical="top" wrapText="1"/>
    </xf>
    <xf numFmtId="0" fontId="0" fillId="0" borderId="0" xfId="0" applyFont="1"/>
    <xf numFmtId="0" fontId="0" fillId="0" borderId="13" xfId="0" applyFont="1" applyBorder="1" applyAlignment="1">
      <alignment horizontal="left" vertical="top" wrapText="1"/>
    </xf>
    <xf numFmtId="0" fontId="0" fillId="0" borderId="72" xfId="0" applyFont="1" applyBorder="1" applyAlignment="1">
      <alignment horizontal="left" vertical="top" wrapText="1"/>
    </xf>
    <xf numFmtId="0" fontId="0" fillId="0" borderId="47" xfId="0" applyFont="1" applyBorder="1" applyAlignment="1">
      <alignment horizontal="left" vertical="top" wrapText="1"/>
    </xf>
    <xf numFmtId="0" fontId="0" fillId="0" borderId="39" xfId="0" applyFont="1" applyBorder="1" applyAlignment="1">
      <alignment horizontal="left" vertical="top" wrapText="1"/>
    </xf>
    <xf numFmtId="0" fontId="0" fillId="0" borderId="54" xfId="0" applyFont="1" applyBorder="1" applyAlignment="1">
      <alignment horizontal="left" vertical="top" wrapText="1"/>
    </xf>
    <xf numFmtId="0" fontId="0" fillId="0" borderId="73" xfId="0" applyFont="1" applyBorder="1" applyAlignment="1">
      <alignment horizontal="left" vertical="top" wrapText="1"/>
    </xf>
    <xf numFmtId="0" fontId="0" fillId="0" borderId="0" xfId="0" applyFont="1" applyBorder="1" applyAlignment="1">
      <alignment horizontal="left" vertical="top" wrapText="1"/>
    </xf>
    <xf numFmtId="0" fontId="28" fillId="14" borderId="57" xfId="0" applyFont="1" applyFill="1" applyBorder="1" applyAlignment="1">
      <alignment horizontal="left" vertical="top" wrapText="1"/>
    </xf>
    <xf numFmtId="0" fontId="28" fillId="14" borderId="58" xfId="0" applyFont="1" applyFill="1" applyBorder="1" applyAlignment="1">
      <alignment horizontal="left" vertical="top" wrapText="1"/>
    </xf>
    <xf numFmtId="0" fontId="28" fillId="14" borderId="59" xfId="0" applyFont="1" applyFill="1" applyBorder="1" applyAlignment="1">
      <alignment horizontal="left" vertical="top" wrapText="1"/>
    </xf>
    <xf numFmtId="0" fontId="29" fillId="14" borderId="60" xfId="2" applyFont="1" applyFill="1" applyBorder="1"/>
    <xf numFmtId="0" fontId="15" fillId="14" borderId="0" xfId="0" applyFont="1" applyFill="1" applyBorder="1"/>
    <xf numFmtId="0" fontId="15" fillId="14" borderId="61" xfId="0" applyFont="1" applyFill="1" applyBorder="1"/>
    <xf numFmtId="0" fontId="28" fillId="14" borderId="60" xfId="0" applyFont="1" applyFill="1" applyBorder="1"/>
    <xf numFmtId="0" fontId="28" fillId="14" borderId="0" xfId="0" applyFont="1" applyFill="1" applyBorder="1"/>
    <xf numFmtId="0" fontId="28" fillId="14" borderId="61" xfId="0" applyFont="1" applyFill="1" applyBorder="1"/>
    <xf numFmtId="0" fontId="28" fillId="14" borderId="62" xfId="0" applyFont="1" applyFill="1" applyBorder="1"/>
    <xf numFmtId="0" fontId="28" fillId="14" borderId="1" xfId="0" applyFont="1" applyFill="1" applyBorder="1"/>
    <xf numFmtId="0" fontId="28" fillId="14" borderId="63" xfId="0" applyFont="1" applyFill="1" applyBorder="1"/>
    <xf numFmtId="0" fontId="30" fillId="15" borderId="0" xfId="0" applyFont="1" applyFill="1"/>
    <xf numFmtId="0" fontId="31" fillId="15" borderId="0" xfId="0" applyFont="1" applyFill="1"/>
    <xf numFmtId="0" fontId="30" fillId="15" borderId="5" xfId="0" applyFont="1" applyFill="1" applyBorder="1"/>
    <xf numFmtId="14" fontId="30" fillId="15" borderId="5" xfId="0" applyNumberFormat="1" applyFont="1" applyFill="1" applyBorder="1"/>
    <xf numFmtId="14" fontId="30" fillId="15" borderId="0" xfId="0" applyNumberFormat="1" applyFont="1" applyFill="1"/>
    <xf numFmtId="0" fontId="25" fillId="16" borderId="0" xfId="0" applyFont="1" applyFill="1" applyAlignment="1">
      <alignment horizontal="right" vertical="center" indent="2"/>
    </xf>
    <xf numFmtId="0" fontId="25" fillId="16" borderId="0" xfId="0" applyFont="1" applyFill="1" applyAlignment="1">
      <alignment horizontal="left" vertical="center"/>
    </xf>
    <xf numFmtId="0" fontId="22" fillId="16" borderId="0" xfId="0" applyFont="1" applyFill="1" applyAlignment="1">
      <alignment horizontal="right" indent="2"/>
    </xf>
    <xf numFmtId="0" fontId="22" fillId="16" borderId="0" xfId="0" applyFont="1" applyFill="1" applyAlignment="1">
      <alignment horizontal="right" vertical="top" wrapText="1" indent="2"/>
    </xf>
    <xf numFmtId="0" fontId="33" fillId="16" borderId="64" xfId="0" applyFont="1" applyFill="1" applyBorder="1" applyAlignment="1">
      <alignment horizontal="center" vertical="center" wrapText="1"/>
    </xf>
    <xf numFmtId="0" fontId="0" fillId="0" borderId="14" xfId="0" applyBorder="1" applyAlignment="1">
      <alignment horizontal="center"/>
    </xf>
    <xf numFmtId="0" fontId="26" fillId="0" borderId="0" xfId="0" applyFont="1"/>
    <xf numFmtId="0" fontId="0" fillId="0" borderId="7" xfId="0" applyBorder="1" applyAlignment="1">
      <alignment horizontal="center"/>
    </xf>
    <xf numFmtId="0" fontId="0" fillId="0" borderId="10" xfId="0" applyBorder="1" applyAlignment="1">
      <alignment horizontal="center"/>
    </xf>
    <xf numFmtId="0" fontId="0" fillId="0" borderId="20" xfId="0" applyBorder="1" applyAlignment="1">
      <alignment horizontal="center"/>
    </xf>
    <xf numFmtId="0" fontId="1" fillId="3" borderId="21" xfId="0" applyFont="1" applyFill="1" applyBorder="1" applyAlignment="1">
      <alignment horizontal="center"/>
    </xf>
    <xf numFmtId="0" fontId="1" fillId="3" borderId="23" xfId="0" applyFont="1" applyFill="1" applyBorder="1" applyAlignment="1">
      <alignment horizontal="center"/>
    </xf>
    <xf numFmtId="0" fontId="0" fillId="0" borderId="55" xfId="0" applyBorder="1"/>
    <xf numFmtId="0" fontId="0" fillId="0" borderId="64" xfId="0" applyBorder="1"/>
    <xf numFmtId="0" fontId="0" fillId="0" borderId="64" xfId="0" applyBorder="1" applyAlignment="1">
      <alignment horizontal="center"/>
    </xf>
    <xf numFmtId="0" fontId="0" fillId="0" borderId="56" xfId="0" applyBorder="1"/>
    <xf numFmtId="0" fontId="0" fillId="0" borderId="68" xfId="0" applyBorder="1"/>
    <xf numFmtId="0" fontId="0" fillId="0" borderId="68" xfId="0" applyBorder="1" applyAlignment="1">
      <alignment horizontal="center"/>
    </xf>
    <xf numFmtId="0" fontId="1" fillId="3" borderId="21"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0" borderId="19" xfId="0" applyFont="1" applyBorder="1" applyAlignment="1">
      <alignment horizontal="center"/>
    </xf>
    <xf numFmtId="0" fontId="1" fillId="0" borderId="6" xfId="0" applyFont="1" applyBorder="1" applyAlignment="1">
      <alignment horizontal="center"/>
    </xf>
    <xf numFmtId="0" fontId="1" fillId="0" borderId="8" xfId="0" applyFont="1" applyBorder="1" applyAlignment="1">
      <alignment horizontal="center"/>
    </xf>
    <xf numFmtId="0" fontId="0" fillId="0" borderId="0" xfId="0" applyAlignment="1">
      <alignment horizontal="left" vertical="center" wrapText="1"/>
    </xf>
    <xf numFmtId="0" fontId="0" fillId="3" borderId="27" xfId="0" applyFill="1" applyBorder="1" applyAlignment="1">
      <alignment horizontal="left"/>
    </xf>
    <xf numFmtId="0" fontId="0" fillId="3" borderId="28" xfId="0" applyFill="1" applyBorder="1" applyAlignment="1">
      <alignment horizontal="left"/>
    </xf>
    <xf numFmtId="0" fontId="0" fillId="3" borderId="24" xfId="0" applyFill="1" applyBorder="1" applyAlignment="1">
      <alignment horizontal="left"/>
    </xf>
    <xf numFmtId="0" fontId="0" fillId="3" borderId="30" xfId="0" applyFill="1" applyBorder="1" applyAlignment="1">
      <alignment horizontal="left"/>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4" borderId="24" xfId="0" applyFill="1" applyBorder="1" applyAlignment="1">
      <alignment horizontal="left" vertical="center" wrapText="1"/>
    </xf>
    <xf numFmtId="0" fontId="0" fillId="4" borderId="32" xfId="0" applyFill="1" applyBorder="1" applyAlignment="1">
      <alignment horizontal="left" vertical="center" wrapText="1"/>
    </xf>
    <xf numFmtId="0" fontId="1" fillId="2" borderId="50"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49" xfId="0" applyFont="1" applyFill="1" applyBorder="1" applyAlignment="1">
      <alignment horizontal="left" vertical="top" wrapText="1"/>
    </xf>
    <xf numFmtId="0" fontId="1" fillId="6" borderId="50" xfId="0" applyFont="1" applyFill="1" applyBorder="1" applyAlignment="1">
      <alignment horizontal="left" vertical="top" wrapText="1"/>
    </xf>
    <xf numFmtId="0" fontId="1" fillId="6" borderId="48" xfId="0" applyFont="1" applyFill="1" applyBorder="1" applyAlignment="1">
      <alignment horizontal="left" vertical="top" wrapText="1"/>
    </xf>
    <xf numFmtId="0" fontId="1" fillId="6" borderId="49" xfId="0" applyFont="1" applyFill="1" applyBorder="1" applyAlignment="1">
      <alignment horizontal="left" vertical="top" wrapText="1"/>
    </xf>
    <xf numFmtId="0" fontId="1" fillId="8" borderId="50" xfId="0" applyFont="1" applyFill="1" applyBorder="1" applyAlignment="1">
      <alignment horizontal="left" vertical="top" wrapText="1"/>
    </xf>
    <xf numFmtId="0" fontId="1" fillId="8" borderId="48" xfId="0" applyFont="1" applyFill="1" applyBorder="1" applyAlignment="1">
      <alignment horizontal="left" vertical="top" wrapText="1"/>
    </xf>
    <xf numFmtId="0" fontId="1" fillId="8" borderId="49" xfId="0" applyFont="1" applyFill="1" applyBorder="1" applyAlignment="1">
      <alignment horizontal="left" vertical="top" wrapText="1"/>
    </xf>
    <xf numFmtId="0" fontId="1" fillId="3" borderId="21"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0" fillId="0" borderId="57" xfId="0" applyBorder="1" applyAlignment="1">
      <alignment horizontal="left" wrapText="1"/>
    </xf>
    <xf numFmtId="0" fontId="0" fillId="0" borderId="59" xfId="0" applyBorder="1" applyAlignment="1">
      <alignment horizontal="left" wrapText="1"/>
    </xf>
    <xf numFmtId="0" fontId="0" fillId="0" borderId="60" xfId="0" applyBorder="1" applyAlignment="1">
      <alignment horizontal="left" wrapText="1"/>
    </xf>
    <xf numFmtId="0" fontId="0" fillId="0" borderId="61" xfId="0" applyBorder="1" applyAlignment="1">
      <alignment horizontal="left" wrapText="1"/>
    </xf>
    <xf numFmtId="0" fontId="0" fillId="0" borderId="62" xfId="0" applyBorder="1" applyAlignment="1">
      <alignment horizontal="left" wrapText="1"/>
    </xf>
    <xf numFmtId="0" fontId="0" fillId="0" borderId="63" xfId="0" applyBorder="1" applyAlignment="1">
      <alignment horizontal="left" wrapText="1"/>
    </xf>
    <xf numFmtId="0" fontId="7" fillId="0" borderId="0" xfId="0" applyFont="1" applyAlignment="1">
      <alignment horizontal="left"/>
    </xf>
    <xf numFmtId="0" fontId="5" fillId="0" borderId="0" xfId="0" applyFont="1" applyAlignment="1">
      <alignment horizontal="right" wrapText="1"/>
    </xf>
    <xf numFmtId="0" fontId="7" fillId="0" borderId="0" xfId="0" quotePrefix="1" applyFont="1" applyAlignment="1">
      <alignment horizontal="left"/>
    </xf>
    <xf numFmtId="0" fontId="24" fillId="13" borderId="15" xfId="0" applyFont="1" applyFill="1" applyBorder="1" applyAlignment="1" applyProtection="1">
      <alignment horizontal="left"/>
      <protection locked="0"/>
    </xf>
    <xf numFmtId="0" fontId="24" fillId="13" borderId="25" xfId="0" applyFont="1" applyFill="1" applyBorder="1" applyAlignment="1" applyProtection="1">
      <alignment horizontal="left"/>
      <protection locked="0"/>
    </xf>
    <xf numFmtId="0" fontId="24" fillId="13" borderId="16" xfId="0" applyFont="1" applyFill="1" applyBorder="1" applyAlignment="1" applyProtection="1">
      <alignment horizontal="left"/>
      <protection locked="0"/>
    </xf>
    <xf numFmtId="167" fontId="8" fillId="0" borderId="0" xfId="0" applyNumberFormat="1" applyFont="1" applyAlignment="1">
      <alignment horizontal="center"/>
    </xf>
    <xf numFmtId="0" fontId="23" fillId="12" borderId="2" xfId="0" applyFont="1" applyFill="1" applyBorder="1" applyAlignment="1" applyProtection="1">
      <alignment horizontal="left"/>
      <protection locked="0"/>
    </xf>
    <xf numFmtId="0" fontId="23" fillId="12" borderId="3" xfId="0" applyFont="1" applyFill="1" applyBorder="1" applyAlignment="1" applyProtection="1">
      <alignment horizontal="left"/>
      <protection locked="0"/>
    </xf>
    <xf numFmtId="0" fontId="23" fillId="12" borderId="4" xfId="0" applyFont="1" applyFill="1" applyBorder="1" applyAlignment="1" applyProtection="1">
      <alignment horizontal="left"/>
      <protection locked="0"/>
    </xf>
    <xf numFmtId="4" fontId="7" fillId="0" borderId="0" xfId="0" applyNumberFormat="1" applyFont="1" applyBorder="1" applyAlignment="1">
      <alignment horizontal="left" vertical="top" wrapText="1"/>
    </xf>
    <xf numFmtId="0" fontId="9" fillId="11" borderId="15" xfId="0" applyFont="1" applyFill="1" applyBorder="1" applyAlignment="1" applyProtection="1">
      <alignment horizontal="left"/>
      <protection locked="0"/>
    </xf>
    <xf numFmtId="0" fontId="9" fillId="11" borderId="25" xfId="0" applyFont="1" applyFill="1" applyBorder="1" applyAlignment="1" applyProtection="1">
      <alignment horizontal="left"/>
      <protection locked="0"/>
    </xf>
    <xf numFmtId="0" fontId="9" fillId="11" borderId="16" xfId="0" applyFont="1" applyFill="1" applyBorder="1" applyAlignment="1" applyProtection="1">
      <alignment horizontal="left"/>
      <protection locked="0"/>
    </xf>
    <xf numFmtId="0" fontId="13" fillId="0" borderId="35" xfId="0" applyFont="1" applyBorder="1" applyAlignment="1" applyProtection="1">
      <alignment horizontal="left"/>
      <protection locked="0"/>
    </xf>
    <xf numFmtId="0" fontId="13" fillId="0" borderId="51" xfId="0" applyFont="1" applyBorder="1" applyAlignment="1" applyProtection="1">
      <alignment horizontal="left"/>
      <protection locked="0"/>
    </xf>
    <xf numFmtId="49" fontId="7" fillId="0" borderId="38" xfId="0" applyNumberFormat="1" applyFont="1" applyBorder="1" applyAlignment="1" applyProtection="1">
      <alignment horizontal="left"/>
      <protection locked="0"/>
    </xf>
    <xf numFmtId="49" fontId="7" fillId="0" borderId="54" xfId="0" applyNumberFormat="1" applyFont="1" applyBorder="1" applyAlignment="1" applyProtection="1">
      <alignment horizontal="left"/>
      <protection locked="0"/>
    </xf>
    <xf numFmtId="0" fontId="32" fillId="15" borderId="0" xfId="0" applyFont="1" applyFill="1" applyAlignment="1">
      <alignment horizontal="center"/>
    </xf>
  </cellXfs>
  <cellStyles count="4">
    <cellStyle name="Comma" xfId="1" builtinId="3"/>
    <cellStyle name="Hyperlink" xfId="2" builtinId="8"/>
    <cellStyle name="Normal" xfId="0" builtinId="0"/>
    <cellStyle name="Percent" xfId="3" builtinId="5"/>
  </cellStyles>
  <dxfs count="8">
    <dxf>
      <font>
        <b/>
        <i val="0"/>
        <color rgb="FFFF0000"/>
      </font>
    </dxf>
    <dxf>
      <font>
        <color theme="9" tint="-0.24994659260841701"/>
      </font>
    </dxf>
    <dxf>
      <font>
        <color theme="0" tint="-0.499984740745262"/>
      </font>
    </dxf>
    <dxf>
      <font>
        <color rgb="FFFF0000"/>
      </font>
    </dxf>
    <dxf>
      <font>
        <b/>
        <i val="0"/>
        <color rgb="FFFF0000"/>
      </font>
    </dxf>
    <dxf>
      <font>
        <color theme="1" tint="0.499984740745262"/>
      </font>
    </dxf>
    <dxf>
      <font>
        <b/>
        <i val="0"/>
        <color rgb="FFFF0000"/>
      </font>
    </dxf>
    <dxf>
      <font>
        <color theme="1" tint="0.499984740745262"/>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Intensity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7"/>
          <c:order val="0"/>
          <c:tx>
            <c:strRef>
              <c:f>Scenes!$J$4</c:f>
              <c:strCache>
                <c:ptCount val="1"/>
                <c:pt idx="0">
                  <c:v>Actual Words</c:v>
                </c:pt>
              </c:strCache>
            </c:strRef>
          </c:tx>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Scenes!$J$5:$J$85</c:f>
              <c:numCache>
                <c:formatCode>General</c:formatCode>
                <c:ptCount val="81"/>
                <c:pt idx="0" formatCode="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numCache>
            </c:numRef>
          </c:val>
          <c:extLst>
            <c:ext xmlns:c16="http://schemas.microsoft.com/office/drawing/2014/chart" uri="{C3380CC4-5D6E-409C-BE32-E72D297353CC}">
              <c16:uniqueId val="{00000001-2A23-4D39-890A-8094DDA54233}"/>
            </c:ext>
          </c:extLst>
        </c:ser>
        <c:dLbls>
          <c:showLegendKey val="0"/>
          <c:showVal val="0"/>
          <c:showCatName val="0"/>
          <c:showSerName val="0"/>
          <c:showPercent val="0"/>
          <c:showBubbleSize val="0"/>
        </c:dLbls>
        <c:gapWidth val="219"/>
        <c:axId val="323075008"/>
        <c:axId val="323077088"/>
        <c:extLst/>
      </c:barChart>
      <c:lineChart>
        <c:grouping val="standard"/>
        <c:varyColors val="0"/>
        <c:ser>
          <c:idx val="0"/>
          <c:order val="1"/>
          <c:tx>
            <c:strRef>
              <c:f>Settings!$J$1</c:f>
              <c:strCache>
                <c:ptCount val="1"/>
                <c:pt idx="0">
                  <c:v>Default Intensity</c:v>
                </c:pt>
              </c:strCache>
            </c:strRef>
          </c:tx>
          <c:spPr>
            <a:ln w="34925" cap="rnd">
              <a:solidFill>
                <a:schemeClr val="accent1"/>
              </a:solidFill>
              <a:round/>
            </a:ln>
            <a:effectLst>
              <a:outerShdw blurRad="57150" dist="19050" dir="5400000" algn="ctr" rotWithShape="0">
                <a:srgbClr val="000000">
                  <a:alpha val="63000"/>
                </a:srgbClr>
              </a:outerShdw>
            </a:effectLst>
          </c:spPr>
          <c:marker>
            <c:symbol val="none"/>
          </c:marker>
          <c:val>
            <c:numRef>
              <c:f>Settings!$J$2:$J$82</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0-21D9-470E-954C-2E0E24CC8B4A}"/>
            </c:ext>
          </c:extLst>
        </c:ser>
        <c:ser>
          <c:idx val="9"/>
          <c:order val="2"/>
          <c:tx>
            <c:strRef>
              <c:f>Scenes!$N$4</c:f>
              <c:strCache>
                <c:ptCount val="1"/>
                <c:pt idx="0">
                  <c:v>Actual Intensity</c:v>
                </c:pt>
              </c:strCache>
            </c:strRef>
          </c:tx>
          <c:spPr>
            <a:ln w="34925" cap="rnd">
              <a:solidFill>
                <a:srgbClr val="FF0000"/>
              </a:solidFill>
              <a:round/>
            </a:ln>
            <a:effectLst>
              <a:outerShdw blurRad="57150" dist="19050" dir="5400000" algn="ctr" rotWithShape="0">
                <a:srgbClr val="000000">
                  <a:alpha val="63000"/>
                </a:srgbClr>
              </a:outerShdw>
            </a:effectLst>
          </c:spPr>
          <c:marker>
            <c:symbol val="none"/>
          </c:marker>
          <c:val>
            <c:numRef>
              <c:f>Scenes!$N$5:$N$85</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2-2A23-4D39-890A-8094DDA54233}"/>
            </c:ext>
          </c:extLst>
        </c:ser>
        <c:dLbls>
          <c:showLegendKey val="0"/>
          <c:showVal val="0"/>
          <c:showCatName val="0"/>
          <c:showSerName val="0"/>
          <c:showPercent val="0"/>
          <c:showBubbleSize val="0"/>
        </c:dLbls>
        <c:marker val="1"/>
        <c:smooth val="0"/>
        <c:axId val="728216368"/>
        <c:axId val="732789640"/>
      </c:lineChart>
      <c:catAx>
        <c:axId val="728216368"/>
        <c:scaling>
          <c:orientation val="minMax"/>
        </c:scaling>
        <c:delete val="0"/>
        <c:axPos val="b"/>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789640"/>
        <c:crosses val="autoZero"/>
        <c:auto val="1"/>
        <c:lblAlgn val="ctr"/>
        <c:lblOffset val="100"/>
        <c:noMultiLvlLbl val="0"/>
      </c:catAx>
      <c:valAx>
        <c:axId val="732789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216368"/>
        <c:crosses val="autoZero"/>
        <c:crossBetween val="between"/>
      </c:valAx>
      <c:valAx>
        <c:axId val="323077088"/>
        <c:scaling>
          <c:orientation val="minMax"/>
        </c:scaling>
        <c:delete val="0"/>
        <c:axPos val="r"/>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3075008"/>
        <c:crosses val="max"/>
        <c:crossBetween val="between"/>
      </c:valAx>
      <c:catAx>
        <c:axId val="323075008"/>
        <c:scaling>
          <c:orientation val="minMax"/>
        </c:scaling>
        <c:delete val="1"/>
        <c:axPos val="b"/>
        <c:majorTickMark val="none"/>
        <c:minorTickMark val="none"/>
        <c:tickLblPos val="nextTo"/>
        <c:crossAx val="3230770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US"/>
              <a:t>Word Count Progress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en-US"/>
        </a:p>
      </c:txPr>
    </c:title>
    <c:autoTitleDeleted val="0"/>
    <c:plotArea>
      <c:layout/>
      <c:barChart>
        <c:barDir val="col"/>
        <c:grouping val="clustered"/>
        <c:varyColors val="0"/>
        <c:ser>
          <c:idx val="1"/>
          <c:order val="1"/>
          <c:tx>
            <c:strRef>
              <c:f>Settings!$C$105</c:f>
              <c:strCache>
                <c:ptCount val="1"/>
                <c:pt idx="0">
                  <c:v>Daily Words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Settings!$C$106:$C$300</c:f>
              <c:numCache>
                <c:formatCode>General</c:formatCode>
                <c:ptCount val="195"/>
                <c:pt idx="0">
                  <c:v>1000</c:v>
                </c:pt>
                <c:pt idx="1">
                  <c:v>200</c:v>
                </c:pt>
                <c:pt idx="2">
                  <c:v>950</c:v>
                </c:pt>
                <c:pt idx="3">
                  <c:v>850</c:v>
                </c:pt>
                <c:pt idx="4">
                  <c:v>300</c:v>
                </c:pt>
                <c:pt idx="5">
                  <c:v>200</c:v>
                </c:pt>
                <c:pt idx="6">
                  <c:v>500</c:v>
                </c:pt>
                <c:pt idx="7">
                  <c:v>1200</c:v>
                </c:pt>
                <c:pt idx="8">
                  <c:v>800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extLst>
            <c:ext xmlns:c16="http://schemas.microsoft.com/office/drawing/2014/chart" uri="{C3380CC4-5D6E-409C-BE32-E72D297353CC}">
              <c16:uniqueId val="{00000001-27B0-4B4D-BBE4-85D4A05C8733}"/>
            </c:ext>
          </c:extLst>
        </c:ser>
        <c:dLbls>
          <c:showLegendKey val="0"/>
          <c:showVal val="0"/>
          <c:showCatName val="0"/>
          <c:showSerName val="0"/>
          <c:showPercent val="0"/>
          <c:showBubbleSize val="0"/>
        </c:dLbls>
        <c:gapWidth val="150"/>
        <c:axId val="259170256"/>
        <c:axId val="422260352"/>
      </c:barChart>
      <c:lineChart>
        <c:grouping val="standard"/>
        <c:varyColors val="0"/>
        <c:ser>
          <c:idx val="0"/>
          <c:order val="0"/>
          <c:tx>
            <c:strRef>
              <c:f>Settings!$B$105</c:f>
              <c:strCache>
                <c:ptCount val="1"/>
                <c:pt idx="0">
                  <c:v>Cumulative Words</c:v>
                </c:pt>
              </c:strCache>
            </c:strRef>
          </c:tx>
          <c:spPr>
            <a:ln w="22225" cap="rnd">
              <a:solidFill>
                <a:schemeClr val="accent1"/>
              </a:solidFill>
              <a:round/>
            </a:ln>
            <a:effectLst/>
          </c:spPr>
          <c:marker>
            <c:symbol val="none"/>
          </c:marker>
          <c:cat>
            <c:strRef>
              <c:f>Settings!$A$106:$A$300</c:f>
              <c:strCache>
                <c:ptCount val="9"/>
                <c:pt idx="0">
                  <c:v>1/1/2015</c:v>
                </c:pt>
                <c:pt idx="1">
                  <c:v>1/2/2015</c:v>
                </c:pt>
                <c:pt idx="2">
                  <c:v>1/3/2015</c:v>
                </c:pt>
                <c:pt idx="3">
                  <c:v>1/4/2015</c:v>
                </c:pt>
                <c:pt idx="4">
                  <c:v>1/5/2015</c:v>
                </c:pt>
                <c:pt idx="5">
                  <c:v>1/6/2015</c:v>
                </c:pt>
                <c:pt idx="6">
                  <c:v>1/7/2015</c:v>
                </c:pt>
                <c:pt idx="7">
                  <c:v>1/8/2015</c:v>
                </c:pt>
                <c:pt idx="8">
                  <c:v>1/9/2015</c:v>
                </c:pt>
              </c:strCache>
            </c:strRef>
          </c:cat>
          <c:val>
            <c:numRef>
              <c:f>Settings!$B$106:$B$300</c:f>
              <c:numCache>
                <c:formatCode>General</c:formatCode>
                <c:ptCount val="195"/>
                <c:pt idx="0">
                  <c:v>1000</c:v>
                </c:pt>
                <c:pt idx="1">
                  <c:v>1200</c:v>
                </c:pt>
                <c:pt idx="2">
                  <c:v>2150</c:v>
                </c:pt>
                <c:pt idx="3">
                  <c:v>3000</c:v>
                </c:pt>
                <c:pt idx="4">
                  <c:v>3300</c:v>
                </c:pt>
                <c:pt idx="5">
                  <c:v>3500</c:v>
                </c:pt>
                <c:pt idx="6">
                  <c:v>4000</c:v>
                </c:pt>
                <c:pt idx="7">
                  <c:v>5200</c:v>
                </c:pt>
                <c:pt idx="8">
                  <c:v>6000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smooth val="0"/>
          <c:extLst>
            <c:ext xmlns:c16="http://schemas.microsoft.com/office/drawing/2014/chart" uri="{C3380CC4-5D6E-409C-BE32-E72D297353CC}">
              <c16:uniqueId val="{00000000-27B0-4B4D-BBE4-85D4A05C8733}"/>
            </c:ext>
          </c:extLst>
        </c:ser>
        <c:dLbls>
          <c:showLegendKey val="0"/>
          <c:showVal val="0"/>
          <c:showCatName val="0"/>
          <c:showSerName val="0"/>
          <c:showPercent val="0"/>
          <c:showBubbleSize val="0"/>
        </c:dLbls>
        <c:marker val="1"/>
        <c:smooth val="0"/>
        <c:axId val="259170256"/>
        <c:axId val="422260352"/>
      </c:lineChart>
      <c:dateAx>
        <c:axId val="259170256"/>
        <c:scaling>
          <c:orientation val="minMax"/>
        </c:scaling>
        <c:delete val="0"/>
        <c:axPos val="b"/>
        <c:numFmt formatCode="m/d/yyyy"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n-US"/>
          </a:p>
        </c:txPr>
        <c:crossAx val="422260352"/>
        <c:crosses val="autoZero"/>
        <c:auto val="1"/>
        <c:lblOffset val="100"/>
        <c:baseTimeUnit val="days"/>
      </c:dateAx>
      <c:valAx>
        <c:axId val="422260352"/>
        <c:scaling>
          <c:orientation val="minMax"/>
        </c:scaling>
        <c:delete val="0"/>
        <c:axPos val="l"/>
        <c:majorGridlines>
          <c:spPr>
            <a:ln w="9525" cap="flat" cmpd="sng" algn="ctr">
              <a:solidFill>
                <a:schemeClr val="dk1">
                  <a:lumMod val="15000"/>
                  <a:lumOff val="85000"/>
                  <a:alpha val="54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259170256"/>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5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32">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alpha val="54000"/>
          </a:schemeClr>
        </a:solidFill>
        <a:round/>
      </a:ln>
    </cs:spPr>
  </cs:gridlineMajor>
  <cs:gridlineMinor>
    <cs:lnRef idx="0"/>
    <cs:fillRef idx="0"/>
    <cs:effectRef idx="0"/>
    <cs:fontRef idx="minor">
      <a:schemeClr val="dk1"/>
    </cs:fontRef>
    <cs:spPr>
      <a:ln w="9525" cap="flat" cmpd="sng" algn="ctr">
        <a:solidFill>
          <a:schemeClr val="dk1">
            <a:lumMod val="15000"/>
            <a:lumOff val="85000"/>
            <a:alpha val="51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563880</xdr:colOff>
      <xdr:row>18</xdr:row>
      <xdr:rowOff>72390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64770</xdr:rowOff>
    </xdr:from>
    <xdr:to>
      <xdr:col>10</xdr:col>
      <xdr:colOff>537210</xdr:colOff>
      <xdr:row>52</xdr:row>
      <xdr:rowOff>57150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fantasyscroll.com/master-outlining-and-tracking-tool-for-novels/" TargetMode="External"/><Relationship Id="rId1" Type="http://schemas.openxmlformats.org/officeDocument/2006/relationships/hyperlink" Target="http://www.iulianionescu.com/"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ritersdigest.com/editor-blogs/guide-to-literary-agents/word-count-for-novels-and-childrens-books-the-definitive-post" TargetMode="External"/><Relationship Id="rId1" Type="http://schemas.openxmlformats.org/officeDocument/2006/relationships/hyperlink" Target="https://en.wikipedia.org/wiki/List_of_writing_genre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hyperlink" Target="http://www.humanmetrics.com/cgi-win/jtypes2.asp"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9"/>
  <sheetViews>
    <sheetView showGridLines="0" tabSelected="1" workbookViewId="0">
      <pane ySplit="10" topLeftCell="A35" activePane="bottomLeft" state="frozen"/>
      <selection pane="bottomLeft"/>
    </sheetView>
  </sheetViews>
  <sheetFormatPr defaultRowHeight="15" x14ac:dyDescent="0.25"/>
  <cols>
    <col min="1" max="1" width="3.140625" customWidth="1"/>
    <col min="2" max="2" width="29.140625" customWidth="1"/>
    <col min="3" max="3" width="82.85546875" customWidth="1"/>
  </cols>
  <sheetData>
    <row r="2" spans="2:3" ht="29.25" customHeight="1" x14ac:dyDescent="0.25">
      <c r="B2" s="375" t="s">
        <v>304</v>
      </c>
      <c r="C2" s="376" t="s">
        <v>305</v>
      </c>
    </row>
    <row r="3" spans="2:3" x14ac:dyDescent="0.25">
      <c r="B3" s="223" t="s">
        <v>306</v>
      </c>
      <c r="C3" s="166" t="s">
        <v>475</v>
      </c>
    </row>
    <row r="4" spans="2:3" x14ac:dyDescent="0.25">
      <c r="B4" s="223" t="s">
        <v>307</v>
      </c>
      <c r="C4" s="166" t="s">
        <v>308</v>
      </c>
    </row>
    <row r="5" spans="2:3" x14ac:dyDescent="0.25">
      <c r="B5" s="223" t="s">
        <v>309</v>
      </c>
      <c r="C5" s="218" t="s">
        <v>310</v>
      </c>
    </row>
    <row r="6" spans="2:3" x14ac:dyDescent="0.25">
      <c r="B6" s="223" t="s">
        <v>311</v>
      </c>
      <c r="C6" s="166" t="s">
        <v>312</v>
      </c>
    </row>
    <row r="7" spans="2:3" x14ac:dyDescent="0.25">
      <c r="B7" s="223" t="s">
        <v>313</v>
      </c>
      <c r="C7" s="166" t="s">
        <v>314</v>
      </c>
    </row>
    <row r="8" spans="2:3" x14ac:dyDescent="0.25">
      <c r="B8" s="223" t="s">
        <v>315</v>
      </c>
      <c r="C8" s="219">
        <v>42557</v>
      </c>
    </row>
    <row r="9" spans="2:3" x14ac:dyDescent="0.25">
      <c r="B9" s="223" t="s">
        <v>316</v>
      </c>
      <c r="C9" s="220" t="s">
        <v>511</v>
      </c>
    </row>
    <row r="10" spans="2:3" ht="15.75" thickBot="1" x14ac:dyDescent="0.3">
      <c r="B10" s="221"/>
      <c r="C10" s="221"/>
    </row>
    <row r="11" spans="2:3" ht="15.75" thickBot="1" x14ac:dyDescent="0.3">
      <c r="B11" s="318"/>
      <c r="C11" s="318"/>
    </row>
    <row r="12" spans="2:3" x14ac:dyDescent="0.25">
      <c r="B12" s="377" t="s">
        <v>317</v>
      </c>
      <c r="C12" s="322" t="s">
        <v>318</v>
      </c>
    </row>
    <row r="13" spans="2:3" ht="15.75" thickBot="1" x14ac:dyDescent="0.3">
      <c r="B13" s="221"/>
      <c r="C13" s="323"/>
    </row>
    <row r="14" spans="2:3" x14ac:dyDescent="0.25">
      <c r="B14" s="378" t="s">
        <v>331</v>
      </c>
      <c r="C14" s="324" t="s">
        <v>319</v>
      </c>
    </row>
    <row r="15" spans="2:3" x14ac:dyDescent="0.25">
      <c r="B15" s="321"/>
      <c r="C15" s="324" t="s">
        <v>320</v>
      </c>
    </row>
    <row r="16" spans="2:3" x14ac:dyDescent="0.25">
      <c r="B16" s="222"/>
      <c r="C16" s="324" t="s">
        <v>321</v>
      </c>
    </row>
    <row r="17" spans="2:3" ht="45" x14ac:dyDescent="0.25">
      <c r="B17" s="222"/>
      <c r="C17" s="324" t="s">
        <v>322</v>
      </c>
    </row>
    <row r="18" spans="2:3" x14ac:dyDescent="0.25">
      <c r="B18" s="222"/>
      <c r="C18" s="324" t="s">
        <v>323</v>
      </c>
    </row>
    <row r="19" spans="2:3" ht="30" x14ac:dyDescent="0.25">
      <c r="B19" s="222"/>
      <c r="C19" s="324" t="s">
        <v>324</v>
      </c>
    </row>
    <row r="20" spans="2:3" ht="15.75" thickBot="1" x14ac:dyDescent="0.3">
      <c r="B20" s="319"/>
      <c r="C20" s="325"/>
    </row>
    <row r="21" spans="2:3" x14ac:dyDescent="0.25">
      <c r="B21" s="378" t="s">
        <v>332</v>
      </c>
      <c r="C21" s="324" t="s">
        <v>328</v>
      </c>
    </row>
    <row r="22" spans="2:3" ht="30" x14ac:dyDescent="0.25">
      <c r="B22" s="224"/>
      <c r="C22" s="324" t="s">
        <v>325</v>
      </c>
    </row>
    <row r="23" spans="2:3" ht="45" x14ac:dyDescent="0.25">
      <c r="B23" s="222"/>
      <c r="C23" s="324" t="s">
        <v>326</v>
      </c>
    </row>
    <row r="24" spans="2:3" ht="60" x14ac:dyDescent="0.25">
      <c r="B24" s="222"/>
      <c r="C24" s="324" t="s">
        <v>327</v>
      </c>
    </row>
    <row r="25" spans="2:3" ht="60" x14ac:dyDescent="0.25">
      <c r="B25" s="222"/>
      <c r="C25" s="324" t="s">
        <v>329</v>
      </c>
    </row>
    <row r="26" spans="2:3" ht="15.75" thickBot="1" x14ac:dyDescent="0.3">
      <c r="B26" s="319"/>
      <c r="C26" s="325"/>
    </row>
    <row r="27" spans="2:3" ht="30" x14ac:dyDescent="0.25">
      <c r="B27" s="378" t="s">
        <v>333</v>
      </c>
      <c r="C27" s="324" t="s">
        <v>354</v>
      </c>
    </row>
    <row r="28" spans="2:3" ht="60" x14ac:dyDescent="0.25">
      <c r="B28" s="224"/>
      <c r="C28" s="324" t="s">
        <v>355</v>
      </c>
    </row>
    <row r="29" spans="2:3" ht="30" x14ac:dyDescent="0.25">
      <c r="B29" s="222"/>
      <c r="C29" s="324" t="s">
        <v>330</v>
      </c>
    </row>
    <row r="30" spans="2:3" ht="15.75" thickBot="1" x14ac:dyDescent="0.3">
      <c r="B30" s="319"/>
      <c r="C30" s="325"/>
    </row>
    <row r="31" spans="2:3" ht="30" x14ac:dyDescent="0.25">
      <c r="B31" s="378" t="s">
        <v>334</v>
      </c>
      <c r="C31" s="324" t="s">
        <v>356</v>
      </c>
    </row>
    <row r="32" spans="2:3" ht="60" x14ac:dyDescent="0.25">
      <c r="B32" s="224"/>
      <c r="C32" s="324" t="s">
        <v>357</v>
      </c>
    </row>
    <row r="33" spans="2:3" ht="15.75" thickBot="1" x14ac:dyDescent="0.3">
      <c r="B33" s="319"/>
      <c r="C33" s="325"/>
    </row>
    <row r="34" spans="2:3" ht="30" x14ac:dyDescent="0.25">
      <c r="B34" s="378" t="s">
        <v>335</v>
      </c>
      <c r="C34" s="324" t="s">
        <v>358</v>
      </c>
    </row>
    <row r="35" spans="2:3" ht="90" x14ac:dyDescent="0.25">
      <c r="B35" s="224"/>
      <c r="C35" s="324" t="s">
        <v>368</v>
      </c>
    </row>
    <row r="36" spans="2:3" x14ac:dyDescent="0.25">
      <c r="B36" s="224"/>
      <c r="C36" s="326" t="s">
        <v>367</v>
      </c>
    </row>
    <row r="37" spans="2:3" ht="45" x14ac:dyDescent="0.25">
      <c r="B37" s="222"/>
      <c r="C37" s="324" t="s">
        <v>397</v>
      </c>
    </row>
    <row r="38" spans="2:3" ht="30" x14ac:dyDescent="0.25">
      <c r="B38" s="222"/>
      <c r="C38" s="324" t="s">
        <v>398</v>
      </c>
    </row>
    <row r="39" spans="2:3" ht="30" x14ac:dyDescent="0.25">
      <c r="B39" s="222"/>
      <c r="C39" s="324" t="s">
        <v>399</v>
      </c>
    </row>
    <row r="40" spans="2:3" ht="30" x14ac:dyDescent="0.25">
      <c r="B40" s="222"/>
      <c r="C40" s="324" t="s">
        <v>400</v>
      </c>
    </row>
    <row r="41" spans="2:3" ht="30" x14ac:dyDescent="0.25">
      <c r="B41" s="222"/>
      <c r="C41" s="324" t="s">
        <v>401</v>
      </c>
    </row>
    <row r="42" spans="2:3" ht="30" x14ac:dyDescent="0.25">
      <c r="B42" s="222"/>
      <c r="C42" s="324" t="s">
        <v>402</v>
      </c>
    </row>
    <row r="43" spans="2:3" ht="30" x14ac:dyDescent="0.25">
      <c r="B43" s="222"/>
      <c r="C43" s="324" t="s">
        <v>403</v>
      </c>
    </row>
    <row r="44" spans="2:3" ht="45" x14ac:dyDescent="0.25">
      <c r="B44" s="222"/>
      <c r="C44" s="324" t="s">
        <v>409</v>
      </c>
    </row>
    <row r="45" spans="2:3" ht="15.75" thickBot="1" x14ac:dyDescent="0.3">
      <c r="B45" s="319"/>
      <c r="C45" s="325"/>
    </row>
    <row r="46" spans="2:3" x14ac:dyDescent="0.25">
      <c r="B46" s="378" t="s">
        <v>336</v>
      </c>
      <c r="C46" s="324" t="s">
        <v>337</v>
      </c>
    </row>
    <row r="47" spans="2:3" ht="30" x14ac:dyDescent="0.25">
      <c r="B47" s="224"/>
      <c r="C47" s="324" t="s">
        <v>510</v>
      </c>
    </row>
    <row r="48" spans="2:3" ht="18.75" customHeight="1" x14ac:dyDescent="0.25">
      <c r="B48" s="224"/>
      <c r="C48" s="324" t="s">
        <v>504</v>
      </c>
    </row>
    <row r="49" spans="2:3" ht="17.25" customHeight="1" x14ac:dyDescent="0.25">
      <c r="B49" s="224"/>
      <c r="C49" s="324" t="s">
        <v>505</v>
      </c>
    </row>
    <row r="50" spans="2:3" ht="15.75" thickBot="1" x14ac:dyDescent="0.3">
      <c r="B50" s="319"/>
      <c r="C50" s="325"/>
    </row>
    <row r="51" spans="2:3" ht="45" x14ac:dyDescent="0.25">
      <c r="B51" s="378" t="s">
        <v>338</v>
      </c>
      <c r="C51" s="324" t="s">
        <v>404</v>
      </c>
    </row>
    <row r="52" spans="2:3" ht="45" x14ac:dyDescent="0.25">
      <c r="B52" s="222"/>
      <c r="C52" s="324" t="s">
        <v>339</v>
      </c>
    </row>
    <row r="53" spans="2:3" ht="60" x14ac:dyDescent="0.25">
      <c r="B53" s="222"/>
      <c r="C53" s="324" t="s">
        <v>450</v>
      </c>
    </row>
    <row r="54" spans="2:3" x14ac:dyDescent="0.25">
      <c r="B54" s="222"/>
      <c r="C54" s="324" t="s">
        <v>340</v>
      </c>
    </row>
    <row r="55" spans="2:3" ht="15.75" thickBot="1" x14ac:dyDescent="0.3">
      <c r="B55" s="319"/>
      <c r="C55" s="325"/>
    </row>
    <row r="56" spans="2:3" ht="16.5" customHeight="1" x14ac:dyDescent="0.25">
      <c r="B56" s="378" t="s">
        <v>341</v>
      </c>
      <c r="C56" s="324" t="s">
        <v>342</v>
      </c>
    </row>
    <row r="57" spans="2:3" x14ac:dyDescent="0.25">
      <c r="B57" s="222"/>
      <c r="C57" s="324" t="s">
        <v>343</v>
      </c>
    </row>
    <row r="58" spans="2:3" x14ac:dyDescent="0.25">
      <c r="B58" s="222"/>
      <c r="C58" s="324" t="s">
        <v>344</v>
      </c>
    </row>
    <row r="59" spans="2:3" x14ac:dyDescent="0.25">
      <c r="B59" s="222"/>
      <c r="C59" s="324"/>
    </row>
    <row r="60" spans="2:3" ht="16.5" customHeight="1" x14ac:dyDescent="0.25">
      <c r="B60" s="378" t="s">
        <v>451</v>
      </c>
      <c r="C60" s="399" t="s">
        <v>452</v>
      </c>
    </row>
    <row r="61" spans="2:3" x14ac:dyDescent="0.25">
      <c r="B61" s="222"/>
      <c r="C61" s="399"/>
    </row>
    <row r="62" spans="2:3" x14ac:dyDescent="0.25">
      <c r="B62" s="222"/>
      <c r="C62" s="399"/>
    </row>
    <row r="63" spans="2:3" ht="15.75" thickBot="1" x14ac:dyDescent="0.3">
      <c r="B63" s="319"/>
      <c r="C63" s="325"/>
    </row>
    <row r="64" spans="2:3" ht="30" x14ac:dyDescent="0.25">
      <c r="B64" s="378" t="s">
        <v>345</v>
      </c>
      <c r="C64" s="324" t="s">
        <v>346</v>
      </c>
    </row>
    <row r="65" spans="2:3" x14ac:dyDescent="0.25">
      <c r="B65" s="222"/>
      <c r="C65" s="324" t="s">
        <v>347</v>
      </c>
    </row>
    <row r="66" spans="2:3" x14ac:dyDescent="0.25">
      <c r="B66" s="114"/>
      <c r="C66" s="326" t="s">
        <v>348</v>
      </c>
    </row>
    <row r="67" spans="2:3" x14ac:dyDescent="0.25">
      <c r="B67" s="114"/>
      <c r="C67" s="324" t="s">
        <v>405</v>
      </c>
    </row>
    <row r="68" spans="2:3" x14ac:dyDescent="0.25">
      <c r="B68" s="114"/>
      <c r="C68" s="324" t="s">
        <v>406</v>
      </c>
    </row>
    <row r="69" spans="2:3" x14ac:dyDescent="0.25">
      <c r="B69" s="114"/>
      <c r="C69" s="324" t="s">
        <v>407</v>
      </c>
    </row>
    <row r="70" spans="2:3" x14ac:dyDescent="0.25">
      <c r="B70" s="114"/>
      <c r="C70" s="324" t="s">
        <v>408</v>
      </c>
    </row>
    <row r="71" spans="2:3" ht="45" x14ac:dyDescent="0.25">
      <c r="B71" s="114"/>
      <c r="C71" s="324" t="s">
        <v>349</v>
      </c>
    </row>
    <row r="72" spans="2:3" ht="15.75" thickBot="1" x14ac:dyDescent="0.3">
      <c r="B72" s="320"/>
      <c r="C72" s="325"/>
    </row>
    <row r="73" spans="2:3" ht="45" x14ac:dyDescent="0.25">
      <c r="B73" s="378" t="s">
        <v>350</v>
      </c>
      <c r="C73" s="324" t="s">
        <v>351</v>
      </c>
    </row>
    <row r="74" spans="2:3" ht="30" x14ac:dyDescent="0.25">
      <c r="B74" s="224"/>
      <c r="C74" s="324" t="s">
        <v>352</v>
      </c>
    </row>
    <row r="75" spans="2:3" ht="15.75" thickBot="1" x14ac:dyDescent="0.3">
      <c r="B75" s="320"/>
      <c r="C75" s="325"/>
    </row>
    <row r="76" spans="2:3" x14ac:dyDescent="0.25">
      <c r="B76" s="378" t="s">
        <v>353</v>
      </c>
      <c r="C76" s="324" t="s">
        <v>359</v>
      </c>
    </row>
    <row r="77" spans="2:3" ht="30" x14ac:dyDescent="0.25">
      <c r="B77" s="224"/>
      <c r="C77" s="324" t="s">
        <v>360</v>
      </c>
    </row>
    <row r="78" spans="2:3" ht="30" x14ac:dyDescent="0.25">
      <c r="B78" s="204"/>
      <c r="C78" s="324" t="s">
        <v>361</v>
      </c>
    </row>
    <row r="79" spans="2:3" x14ac:dyDescent="0.25">
      <c r="B79" s="204"/>
      <c r="C79" s="204"/>
    </row>
    <row r="80" spans="2:3" x14ac:dyDescent="0.25">
      <c r="B80" s="204"/>
      <c r="C80" s="204"/>
    </row>
    <row r="81" spans="2:3" x14ac:dyDescent="0.25">
      <c r="B81" s="204"/>
      <c r="C81" s="204"/>
    </row>
    <row r="82" spans="2:3" x14ac:dyDescent="0.25">
      <c r="B82" s="204"/>
      <c r="C82" s="204"/>
    </row>
    <row r="83" spans="2:3" x14ac:dyDescent="0.25">
      <c r="B83" s="204"/>
      <c r="C83" s="204"/>
    </row>
    <row r="84" spans="2:3" x14ac:dyDescent="0.25">
      <c r="B84" s="204"/>
      <c r="C84" s="204"/>
    </row>
    <row r="85" spans="2:3" x14ac:dyDescent="0.25">
      <c r="B85" s="204"/>
      <c r="C85" s="204"/>
    </row>
    <row r="86" spans="2:3" x14ac:dyDescent="0.25">
      <c r="B86" s="204"/>
      <c r="C86" s="204"/>
    </row>
    <row r="87" spans="2:3" x14ac:dyDescent="0.25">
      <c r="B87" s="204"/>
      <c r="C87" s="204"/>
    </row>
    <row r="88" spans="2:3" x14ac:dyDescent="0.25">
      <c r="B88" s="204"/>
      <c r="C88" s="204"/>
    </row>
    <row r="89" spans="2:3" x14ac:dyDescent="0.25">
      <c r="B89" s="204"/>
      <c r="C89" s="204"/>
    </row>
    <row r="90" spans="2:3" x14ac:dyDescent="0.25">
      <c r="B90" s="204"/>
      <c r="C90" s="204"/>
    </row>
    <row r="91" spans="2:3" x14ac:dyDescent="0.25">
      <c r="B91" s="204"/>
      <c r="C91" s="204"/>
    </row>
    <row r="92" spans="2:3" x14ac:dyDescent="0.25">
      <c r="B92" s="204"/>
      <c r="C92" s="204"/>
    </row>
    <row r="93" spans="2:3" x14ac:dyDescent="0.25">
      <c r="B93" s="204"/>
      <c r="C93" s="204"/>
    </row>
    <row r="94" spans="2:3" x14ac:dyDescent="0.25">
      <c r="B94" s="204"/>
      <c r="C94" s="204"/>
    </row>
    <row r="95" spans="2:3" x14ac:dyDescent="0.25">
      <c r="B95" s="204"/>
      <c r="C95" s="204"/>
    </row>
    <row r="96" spans="2:3" x14ac:dyDescent="0.25">
      <c r="B96" s="204"/>
      <c r="C96" s="204"/>
    </row>
    <row r="97" spans="2:3" x14ac:dyDescent="0.25">
      <c r="B97" s="204"/>
      <c r="C97" s="204"/>
    </row>
    <row r="98" spans="2:3" x14ac:dyDescent="0.25">
      <c r="B98" s="204"/>
      <c r="C98" s="204"/>
    </row>
    <row r="99" spans="2:3" x14ac:dyDescent="0.25">
      <c r="B99" s="204"/>
      <c r="C99" s="204"/>
    </row>
    <row r="100" spans="2:3" x14ac:dyDescent="0.25">
      <c r="B100" s="204"/>
      <c r="C100" s="204"/>
    </row>
    <row r="101" spans="2:3" x14ac:dyDescent="0.25">
      <c r="B101" s="204"/>
      <c r="C101" s="204"/>
    </row>
    <row r="102" spans="2:3" x14ac:dyDescent="0.25">
      <c r="B102" s="204"/>
      <c r="C102" s="204"/>
    </row>
    <row r="103" spans="2:3" x14ac:dyDescent="0.25">
      <c r="B103" s="204"/>
      <c r="C103" s="204"/>
    </row>
    <row r="104" spans="2:3" x14ac:dyDescent="0.25">
      <c r="B104" s="204"/>
      <c r="C104" s="204"/>
    </row>
    <row r="105" spans="2:3" x14ac:dyDescent="0.25">
      <c r="B105" s="204"/>
      <c r="C105" s="204"/>
    </row>
    <row r="106" spans="2:3" x14ac:dyDescent="0.25">
      <c r="B106" s="204"/>
      <c r="C106" s="204"/>
    </row>
    <row r="107" spans="2:3" x14ac:dyDescent="0.25">
      <c r="B107" s="204"/>
      <c r="C107" s="204"/>
    </row>
    <row r="108" spans="2:3" x14ac:dyDescent="0.25">
      <c r="B108" s="204"/>
      <c r="C108" s="204"/>
    </row>
    <row r="109" spans="2:3" x14ac:dyDescent="0.25">
      <c r="B109" s="204"/>
      <c r="C109" s="204"/>
    </row>
  </sheetData>
  <mergeCells count="1">
    <mergeCell ref="C60:C62"/>
  </mergeCells>
  <hyperlinks>
    <hyperlink ref="C5" r:id="rId1"/>
    <hyperlink ref="C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23"/>
  <sheetViews>
    <sheetView showGridLines="0" workbookViewId="0">
      <selection activeCell="C16" sqref="C16"/>
    </sheetView>
  </sheetViews>
  <sheetFormatPr defaultRowHeight="15" x14ac:dyDescent="0.25"/>
  <cols>
    <col min="1" max="1" width="3.7109375" customWidth="1"/>
    <col min="2" max="2" width="1.85546875" customWidth="1"/>
    <col min="3" max="3" width="36.42578125" customWidth="1"/>
    <col min="4" max="4" width="64.42578125" customWidth="1"/>
    <col min="5" max="5" width="27.85546875" customWidth="1"/>
    <col min="6" max="6" width="1.85546875" customWidth="1"/>
  </cols>
  <sheetData>
    <row r="1" spans="2:6" ht="21.75" thickBot="1" x14ac:dyDescent="0.4">
      <c r="C1" s="162" t="s">
        <v>208</v>
      </c>
    </row>
    <row r="2" spans="2:6" ht="9" customHeight="1" thickBot="1" x14ac:dyDescent="0.3">
      <c r="B2" s="132"/>
      <c r="C2" s="133"/>
      <c r="D2" s="133"/>
      <c r="E2" s="133"/>
      <c r="F2" s="134"/>
    </row>
    <row r="3" spans="2:6" s="2" customFormat="1" ht="28.5" customHeight="1" x14ac:dyDescent="0.25">
      <c r="B3" s="135"/>
      <c r="C3" s="142" t="s">
        <v>191</v>
      </c>
      <c r="D3" s="379" t="s">
        <v>209</v>
      </c>
      <c r="E3" s="143"/>
      <c r="F3" s="136"/>
    </row>
    <row r="4" spans="2:6" s="2" customFormat="1" ht="28.5" customHeight="1" thickBot="1" x14ac:dyDescent="0.3">
      <c r="B4" s="135"/>
      <c r="C4" s="144" t="s">
        <v>192</v>
      </c>
      <c r="D4" s="199"/>
      <c r="E4" s="145"/>
      <c r="F4" s="136"/>
    </row>
    <row r="5" spans="2:6" s="2" customFormat="1" x14ac:dyDescent="0.25">
      <c r="B5" s="135"/>
      <c r="C5" s="142" t="s">
        <v>411</v>
      </c>
      <c r="D5" s="327" t="s">
        <v>473</v>
      </c>
      <c r="E5" s="143"/>
      <c r="F5" s="136"/>
    </row>
    <row r="6" spans="2:6" s="2" customFormat="1" ht="15.75" thickBot="1" x14ac:dyDescent="0.3">
      <c r="B6" s="135"/>
      <c r="C6" s="144" t="s">
        <v>412</v>
      </c>
      <c r="D6" s="199">
        <v>0</v>
      </c>
      <c r="E6" s="145"/>
      <c r="F6" s="136"/>
    </row>
    <row r="7" spans="2:6" s="2" customFormat="1" ht="15.75" thickBot="1" x14ac:dyDescent="0.3">
      <c r="B7" s="135"/>
      <c r="C7" s="146" t="s">
        <v>193</v>
      </c>
      <c r="D7" s="163" t="s">
        <v>210</v>
      </c>
      <c r="E7" s="147"/>
      <c r="F7" s="136"/>
    </row>
    <row r="8" spans="2:6" s="2" customFormat="1" x14ac:dyDescent="0.25">
      <c r="B8" s="135"/>
      <c r="C8" s="142" t="s">
        <v>194</v>
      </c>
      <c r="D8" s="164" t="s">
        <v>211</v>
      </c>
      <c r="E8" s="149" t="s">
        <v>198</v>
      </c>
      <c r="F8" s="136"/>
    </row>
    <row r="9" spans="2:6" s="2" customFormat="1" ht="15.75" thickBot="1" x14ac:dyDescent="0.3">
      <c r="B9" s="135"/>
      <c r="C9" s="144" t="s">
        <v>197</v>
      </c>
      <c r="D9" s="156" t="s">
        <v>212</v>
      </c>
      <c r="E9" s="145"/>
      <c r="F9" s="136"/>
    </row>
    <row r="10" spans="2:6" s="2" customFormat="1" x14ac:dyDescent="0.25">
      <c r="B10" s="135"/>
      <c r="C10" s="151" t="s">
        <v>195</v>
      </c>
      <c r="D10" s="165" t="s">
        <v>213</v>
      </c>
      <c r="E10" s="152" t="s">
        <v>199</v>
      </c>
      <c r="F10" s="136"/>
    </row>
    <row r="11" spans="2:6" s="2" customFormat="1" x14ac:dyDescent="0.25">
      <c r="B11" s="135"/>
      <c r="C11" s="153" t="s">
        <v>196</v>
      </c>
      <c r="D11" s="154">
        <v>81000</v>
      </c>
      <c r="E11" s="155" t="s">
        <v>200</v>
      </c>
      <c r="F11" s="136"/>
    </row>
    <row r="12" spans="2:6" s="2" customFormat="1" ht="15.75" thickBot="1" x14ac:dyDescent="0.3">
      <c r="B12" s="135"/>
      <c r="C12" s="144" t="s">
        <v>201</v>
      </c>
      <c r="D12" s="156">
        <v>81</v>
      </c>
      <c r="E12" s="145" t="s">
        <v>362</v>
      </c>
      <c r="F12" s="136"/>
    </row>
    <row r="13" spans="2:6" s="2" customFormat="1" ht="9" customHeight="1" thickBot="1" x14ac:dyDescent="0.3">
      <c r="B13" s="135"/>
      <c r="C13" s="137"/>
      <c r="D13" s="138"/>
      <c r="E13" s="138"/>
      <c r="F13" s="136"/>
    </row>
    <row r="14" spans="2:6" s="2" customFormat="1" x14ac:dyDescent="0.25">
      <c r="B14" s="135"/>
      <c r="C14" s="142" t="s">
        <v>202</v>
      </c>
      <c r="D14" s="148"/>
      <c r="E14" s="143"/>
      <c r="F14" s="136"/>
    </row>
    <row r="15" spans="2:6" s="2" customFormat="1" ht="15.75" thickBot="1" x14ac:dyDescent="0.3">
      <c r="B15" s="135"/>
      <c r="C15" s="144" t="s">
        <v>203</v>
      </c>
      <c r="D15" s="150"/>
      <c r="E15" s="145"/>
      <c r="F15" s="136"/>
    </row>
    <row r="16" spans="2:6" s="2" customFormat="1" x14ac:dyDescent="0.25">
      <c r="B16" s="135"/>
      <c r="C16" s="142" t="s">
        <v>204</v>
      </c>
      <c r="D16" s="148"/>
      <c r="E16" s="143"/>
      <c r="F16" s="136"/>
    </row>
    <row r="17" spans="2:6" s="2" customFormat="1" ht="15.75" thickBot="1" x14ac:dyDescent="0.3">
      <c r="B17" s="135"/>
      <c r="C17" s="144" t="s">
        <v>286</v>
      </c>
      <c r="D17" s="150"/>
      <c r="E17" s="145"/>
      <c r="F17" s="136"/>
    </row>
    <row r="18" spans="2:6" s="2" customFormat="1" ht="9" customHeight="1" thickBot="1" x14ac:dyDescent="0.3">
      <c r="B18" s="135"/>
      <c r="C18" s="137"/>
      <c r="D18" s="138"/>
      <c r="E18" s="138"/>
      <c r="F18" s="136"/>
    </row>
    <row r="19" spans="2:6" s="2" customFormat="1" ht="15.75" thickBot="1" x14ac:dyDescent="0.3">
      <c r="B19" s="135"/>
      <c r="C19" s="157" t="s">
        <v>205</v>
      </c>
      <c r="D19" s="158">
        <v>42370</v>
      </c>
      <c r="E19" s="159" t="s">
        <v>206</v>
      </c>
      <c r="F19" s="136"/>
    </row>
    <row r="20" spans="2:6" s="2" customFormat="1" ht="9" customHeight="1" thickBot="1" x14ac:dyDescent="0.3">
      <c r="B20" s="135"/>
      <c r="C20" s="137"/>
      <c r="D20" s="138"/>
      <c r="E20" s="138"/>
      <c r="F20" s="136"/>
    </row>
    <row r="21" spans="2:6" s="2" customFormat="1" x14ac:dyDescent="0.25">
      <c r="B21" s="135"/>
      <c r="C21" s="142" t="s">
        <v>207</v>
      </c>
      <c r="D21" s="160">
        <v>42005</v>
      </c>
      <c r="E21" s="143" t="s">
        <v>369</v>
      </c>
      <c r="F21" s="136"/>
    </row>
    <row r="22" spans="2:6" s="2" customFormat="1" ht="15.75" thickBot="1" x14ac:dyDescent="0.3">
      <c r="B22" s="135"/>
      <c r="C22" s="144" t="s">
        <v>371</v>
      </c>
      <c r="D22" s="161">
        <f>D21+60</f>
        <v>42065</v>
      </c>
      <c r="E22" s="145" t="s">
        <v>370</v>
      </c>
      <c r="F22" s="136"/>
    </row>
    <row r="23" spans="2:6" ht="9" customHeight="1" thickBot="1" x14ac:dyDescent="0.3">
      <c r="B23" s="139"/>
      <c r="C23" s="140"/>
      <c r="D23" s="140"/>
      <c r="E23" s="140"/>
      <c r="F23" s="141"/>
    </row>
  </sheetData>
  <hyperlinks>
    <hyperlink ref="E8" r:id="rId1" location="Genres_and_subgenres"/>
    <hyperlink ref="E11" r:id="rId2"/>
  </hyperlinks>
  <pageMargins left="0.25" right="0.25" top="0.75" bottom="0.75" header="0.3" footer="0.3"/>
  <pageSetup scale="98"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showGridLines="0" workbookViewId="0">
      <pane ySplit="9" topLeftCell="A10" activePane="bottomLeft" state="frozen"/>
      <selection pane="bottomLeft"/>
    </sheetView>
  </sheetViews>
  <sheetFormatPr defaultRowHeight="15" x14ac:dyDescent="0.25"/>
  <cols>
    <col min="1" max="1" width="8.85546875" style="1"/>
    <col min="2" max="2" width="3.42578125" style="2" customWidth="1"/>
    <col min="3" max="3" width="3.42578125" customWidth="1"/>
    <col min="4" max="4" width="3.5703125" customWidth="1"/>
    <col min="5" max="5" width="100.28515625" customWidth="1"/>
    <col min="6" max="6" width="3.140625" customWidth="1"/>
    <col min="7" max="7" width="5.85546875" bestFit="1" customWidth="1"/>
    <col min="8" max="11" width="3.140625" customWidth="1"/>
  </cols>
  <sheetData>
    <row r="1" spans="1:8" ht="7.5" customHeight="1" x14ac:dyDescent="0.25"/>
    <row r="2" spans="1:8" ht="21.75" thickBot="1" x14ac:dyDescent="0.4">
      <c r="A2" s="58" t="s">
        <v>142</v>
      </c>
      <c r="B2" s="59" t="str">
        <f>novel_title</f>
        <v>Enter Novel Title Here</v>
      </c>
      <c r="C2" s="60"/>
      <c r="D2" s="60"/>
      <c r="E2" s="60"/>
      <c r="G2" t="s">
        <v>299</v>
      </c>
    </row>
    <row r="3" spans="1:8" ht="6.75" customHeight="1" x14ac:dyDescent="0.25"/>
    <row r="4" spans="1:8" ht="12.75" customHeight="1" thickBot="1" x14ac:dyDescent="0.3">
      <c r="A4" s="6" t="s">
        <v>0</v>
      </c>
    </row>
    <row r="5" spans="1:8" s="2" customFormat="1" ht="22.5" customHeight="1" thickBot="1" x14ac:dyDescent="0.3">
      <c r="A5" s="31">
        <v>1</v>
      </c>
      <c r="B5" s="404" t="s">
        <v>214</v>
      </c>
      <c r="C5" s="404"/>
      <c r="D5" s="404"/>
      <c r="E5" s="405"/>
      <c r="G5" s="3">
        <f>LEN(TRIM(B5))-LEN(SUBSTITUTE(TRIM(B5)," ",""))+1</f>
        <v>17</v>
      </c>
    </row>
    <row r="6" spans="1:8" ht="10.5" customHeight="1" x14ac:dyDescent="0.25"/>
    <row r="7" spans="1:8" s="2" customFormat="1" ht="20.25" customHeight="1" x14ac:dyDescent="0.25">
      <c r="A7" s="30" t="s">
        <v>1</v>
      </c>
      <c r="B7" s="7"/>
      <c r="C7" s="406" t="s">
        <v>215</v>
      </c>
      <c r="D7" s="406"/>
      <c r="E7" s="407"/>
      <c r="G7" s="3">
        <f>LEN(TRIM(C7))-LEN(SUBSTITUTE(TRIM(C7)," ",""))+1</f>
        <v>5</v>
      </c>
    </row>
    <row r="8" spans="1:8" s="2" customFormat="1" ht="20.25" customHeight="1" x14ac:dyDescent="0.25">
      <c r="A8" s="30" t="s">
        <v>2</v>
      </c>
      <c r="B8" s="7"/>
      <c r="C8" s="406" t="s">
        <v>216</v>
      </c>
      <c r="D8" s="406"/>
      <c r="E8" s="407"/>
      <c r="G8" s="3">
        <f t="shared" ref="G8:G9" si="0">LEN(TRIM(C8))-LEN(SUBSTITUTE(TRIM(C8)," ",""))+1</f>
        <v>5</v>
      </c>
      <c r="H8" s="2" t="str">
        <f t="shared" ref="H8:H9" si="1">SUBSTITUTE(SUBSTITUTE(SUBSTITUTE(SUBSTITUTE(SUBSTITUTE(SUBSTITUTE(TRIM(B8),","," "),"."," "),"-"," "),";", " "),"  ", "")," ","")</f>
        <v/>
      </c>
    </row>
    <row r="9" spans="1:8" s="2" customFormat="1" ht="20.25" customHeight="1" x14ac:dyDescent="0.25">
      <c r="A9" s="30" t="s">
        <v>3</v>
      </c>
      <c r="B9" s="7"/>
      <c r="C9" s="406" t="s">
        <v>217</v>
      </c>
      <c r="D9" s="406"/>
      <c r="E9" s="407"/>
      <c r="G9" s="3">
        <f t="shared" si="0"/>
        <v>5</v>
      </c>
      <c r="H9" s="2" t="str">
        <f t="shared" si="1"/>
        <v/>
      </c>
    </row>
    <row r="10" spans="1:8" ht="12.75" customHeight="1" x14ac:dyDescent="0.25"/>
    <row r="11" spans="1:8" x14ac:dyDescent="0.25">
      <c r="A11" s="8"/>
      <c r="B11" s="9" t="str">
        <f>A7</f>
        <v>2.1</v>
      </c>
      <c r="C11" s="10" t="str">
        <f>C7</f>
        <v>Part 1 is the beginning</v>
      </c>
      <c r="D11" s="10"/>
      <c r="E11" s="11"/>
    </row>
    <row r="12" spans="1:8" x14ac:dyDescent="0.25">
      <c r="A12" s="12" t="s">
        <v>4</v>
      </c>
      <c r="B12" s="13"/>
      <c r="C12" s="14"/>
      <c r="D12" s="400" t="s">
        <v>218</v>
      </c>
      <c r="E12" s="401"/>
      <c r="G12" s="3">
        <f>LEN(TRIM(D12))-LEN(SUBSTITUTE(TRIM(D12)," ",""))+1</f>
        <v>3</v>
      </c>
    </row>
    <row r="13" spans="1:8" x14ac:dyDescent="0.25">
      <c r="A13" s="15" t="s">
        <v>5</v>
      </c>
      <c r="B13" s="16"/>
      <c r="C13" s="17"/>
      <c r="D13" s="402" t="s">
        <v>219</v>
      </c>
      <c r="E13" s="403"/>
      <c r="G13" s="3">
        <f>LEN(TRIM(D13))-LEN(SUBSTITUTE(TRIM(D13)," ",""))+1</f>
        <v>3</v>
      </c>
    </row>
    <row r="14" spans="1:8" x14ac:dyDescent="0.25">
      <c r="A14" s="15" t="s">
        <v>6</v>
      </c>
      <c r="B14" s="16"/>
      <c r="C14" s="17"/>
      <c r="D14" s="402" t="s">
        <v>220</v>
      </c>
      <c r="E14" s="403"/>
      <c r="G14" s="3">
        <f>LEN(TRIM(D14))-LEN(SUBSTITUTE(TRIM(D14)," ",""))+1</f>
        <v>3</v>
      </c>
    </row>
    <row r="15" spans="1:8" ht="6" customHeight="1" x14ac:dyDescent="0.25"/>
    <row r="16" spans="1:8" x14ac:dyDescent="0.25">
      <c r="A16" s="8"/>
      <c r="B16" s="9" t="str">
        <f>A8</f>
        <v>2.2</v>
      </c>
      <c r="C16" s="10" t="str">
        <f>C8</f>
        <v>Part 2 is the middle</v>
      </c>
      <c r="D16" s="10"/>
      <c r="E16" s="11"/>
    </row>
    <row r="17" spans="1:7" x14ac:dyDescent="0.25">
      <c r="A17" s="12" t="s">
        <v>7</v>
      </c>
      <c r="B17" s="13"/>
      <c r="C17" s="14"/>
      <c r="D17" s="400" t="s">
        <v>222</v>
      </c>
      <c r="E17" s="401"/>
      <c r="G17" s="3">
        <f t="shared" ref="G17:G19" si="2">LEN(TRIM(D17))-LEN(SUBSTITUTE(TRIM(D17)," ",""))+1</f>
        <v>3</v>
      </c>
    </row>
    <row r="18" spans="1:7" x14ac:dyDescent="0.25">
      <c r="A18" s="15" t="s">
        <v>8</v>
      </c>
      <c r="B18" s="16"/>
      <c r="C18" s="17"/>
      <c r="D18" s="402" t="s">
        <v>221</v>
      </c>
      <c r="E18" s="403"/>
      <c r="G18" s="3">
        <f t="shared" si="2"/>
        <v>3</v>
      </c>
    </row>
    <row r="19" spans="1:7" x14ac:dyDescent="0.25">
      <c r="A19" s="15" t="s">
        <v>9</v>
      </c>
      <c r="B19" s="16"/>
      <c r="C19" s="17"/>
      <c r="D19" s="402" t="s">
        <v>223</v>
      </c>
      <c r="E19" s="403"/>
      <c r="G19" s="3">
        <f t="shared" si="2"/>
        <v>3</v>
      </c>
    </row>
    <row r="20" spans="1:7" ht="4.5" customHeight="1" x14ac:dyDescent="0.25"/>
    <row r="21" spans="1:7" x14ac:dyDescent="0.25">
      <c r="A21" s="8"/>
      <c r="B21" s="9" t="str">
        <f>A9</f>
        <v>2.3</v>
      </c>
      <c r="C21" s="10" t="str">
        <f>C9</f>
        <v>Part 3 is the ending</v>
      </c>
      <c r="D21" s="10"/>
      <c r="E21" s="11"/>
    </row>
    <row r="22" spans="1:7" x14ac:dyDescent="0.25">
      <c r="A22" s="12" t="s">
        <v>10</v>
      </c>
      <c r="B22" s="13"/>
      <c r="C22" s="14"/>
      <c r="D22" s="400" t="s">
        <v>224</v>
      </c>
      <c r="E22" s="401"/>
      <c r="G22" s="3">
        <f t="shared" ref="G22:G24" si="3">LEN(TRIM(D22))-LEN(SUBSTITUTE(TRIM(D22)," ",""))+1</f>
        <v>3</v>
      </c>
    </row>
    <row r="23" spans="1:7" x14ac:dyDescent="0.25">
      <c r="A23" s="15" t="s">
        <v>11</v>
      </c>
      <c r="B23" s="16"/>
      <c r="C23" s="17"/>
      <c r="D23" s="402" t="s">
        <v>225</v>
      </c>
      <c r="E23" s="403"/>
      <c r="G23" s="3">
        <f t="shared" si="3"/>
        <v>3</v>
      </c>
    </row>
    <row r="24" spans="1:7" x14ac:dyDescent="0.25">
      <c r="A24" s="15" t="s">
        <v>12</v>
      </c>
      <c r="B24" s="16"/>
      <c r="C24" s="17"/>
      <c r="D24" s="402" t="s">
        <v>226</v>
      </c>
      <c r="E24" s="403"/>
      <c r="G24" s="3">
        <f t="shared" si="3"/>
        <v>3</v>
      </c>
    </row>
    <row r="25" spans="1:7" ht="23.25" customHeight="1" x14ac:dyDescent="0.25">
      <c r="A25" s="166" t="s">
        <v>251</v>
      </c>
    </row>
    <row r="26" spans="1:7" x14ac:dyDescent="0.25">
      <c r="A26" s="18" t="str">
        <f>A12</f>
        <v>2.1.1</v>
      </c>
      <c r="B26" s="19"/>
      <c r="C26" s="20"/>
      <c r="D26" s="20" t="str">
        <f>D12</f>
        <v>Beginning part 1</v>
      </c>
      <c r="E26" s="21"/>
    </row>
    <row r="27" spans="1:7" x14ac:dyDescent="0.25">
      <c r="A27" s="22" t="s">
        <v>13</v>
      </c>
      <c r="B27" s="23"/>
      <c r="C27" s="24"/>
      <c r="D27" s="24"/>
      <c r="E27" s="25" t="s">
        <v>227</v>
      </c>
      <c r="G27" s="3">
        <f>LEN(TRIM(E27))-LEN(SUBSTITUTE(TRIM(E27)," ",""))+1</f>
        <v>3</v>
      </c>
    </row>
    <row r="28" spans="1:7" x14ac:dyDescent="0.25">
      <c r="A28" s="26" t="s">
        <v>14</v>
      </c>
      <c r="B28" s="27"/>
      <c r="C28" s="28"/>
      <c r="D28" s="28"/>
      <c r="E28" s="29" t="s">
        <v>228</v>
      </c>
      <c r="G28" s="3">
        <f t="shared" ref="G28:G29" si="4">LEN(TRIM(E28))-LEN(SUBSTITUTE(TRIM(E28)," ",""))+1</f>
        <v>3</v>
      </c>
    </row>
    <row r="29" spans="1:7" x14ac:dyDescent="0.25">
      <c r="A29" s="26" t="s">
        <v>15</v>
      </c>
      <c r="B29" s="27"/>
      <c r="C29" s="28"/>
      <c r="D29" s="28"/>
      <c r="E29" s="29" t="s">
        <v>229</v>
      </c>
      <c r="G29" s="3">
        <f t="shared" si="4"/>
        <v>3</v>
      </c>
    </row>
    <row r="30" spans="1:7" ht="6.75" customHeight="1" x14ac:dyDescent="0.25"/>
    <row r="31" spans="1:7" x14ac:dyDescent="0.25">
      <c r="A31" s="18" t="str">
        <f>A13</f>
        <v>2.1.2</v>
      </c>
      <c r="B31" s="19"/>
      <c r="C31" s="20"/>
      <c r="D31" s="20" t="str">
        <f>D13</f>
        <v>Beginning part 2</v>
      </c>
      <c r="E31" s="21"/>
    </row>
    <row r="32" spans="1:7" x14ac:dyDescent="0.25">
      <c r="A32" s="22" t="s">
        <v>16</v>
      </c>
      <c r="B32" s="23"/>
      <c r="C32" s="24"/>
      <c r="D32" s="24"/>
      <c r="E32" s="25" t="s">
        <v>230</v>
      </c>
      <c r="G32" s="3">
        <f>LEN(TRIM(E32))-LEN(SUBSTITUTE(TRIM(E32)," ",""))+1</f>
        <v>3</v>
      </c>
    </row>
    <row r="33" spans="1:7" x14ac:dyDescent="0.25">
      <c r="A33" s="26" t="s">
        <v>17</v>
      </c>
      <c r="B33" s="27"/>
      <c r="C33" s="28"/>
      <c r="D33" s="28"/>
      <c r="E33" s="29" t="s">
        <v>231</v>
      </c>
      <c r="G33" s="3">
        <f t="shared" ref="G33:G34" si="5">LEN(TRIM(E33))-LEN(SUBSTITUTE(TRIM(E33)," ",""))+1</f>
        <v>3</v>
      </c>
    </row>
    <row r="34" spans="1:7" x14ac:dyDescent="0.25">
      <c r="A34" s="26" t="s">
        <v>18</v>
      </c>
      <c r="B34" s="27"/>
      <c r="C34" s="28"/>
      <c r="D34" s="28"/>
      <c r="E34" s="29" t="s">
        <v>232</v>
      </c>
      <c r="G34" s="3">
        <f t="shared" si="5"/>
        <v>3</v>
      </c>
    </row>
    <row r="35" spans="1:7" ht="6.75" customHeight="1" x14ac:dyDescent="0.25"/>
    <row r="36" spans="1:7" x14ac:dyDescent="0.25">
      <c r="A36" s="18" t="str">
        <f>A22</f>
        <v>2.3.1</v>
      </c>
      <c r="B36" s="19"/>
      <c r="C36" s="20"/>
      <c r="D36" s="20" t="str">
        <f>D14</f>
        <v>Beginning part 3</v>
      </c>
      <c r="E36" s="21"/>
    </row>
    <row r="37" spans="1:7" x14ac:dyDescent="0.25">
      <c r="A37" s="22" t="s">
        <v>19</v>
      </c>
      <c r="B37" s="23"/>
      <c r="C37" s="24"/>
      <c r="D37" s="24"/>
      <c r="E37" s="25" t="s">
        <v>233</v>
      </c>
      <c r="G37" s="3">
        <f>LEN(TRIM(E37))-LEN(SUBSTITUTE(TRIM(E37)," ",""))+1</f>
        <v>3</v>
      </c>
    </row>
    <row r="38" spans="1:7" x14ac:dyDescent="0.25">
      <c r="A38" s="26" t="s">
        <v>20</v>
      </c>
      <c r="B38" s="27"/>
      <c r="C38" s="28"/>
      <c r="D38" s="28"/>
      <c r="E38" s="29" t="s">
        <v>234</v>
      </c>
      <c r="G38" s="3">
        <f t="shared" ref="G38:G39" si="6">LEN(TRIM(E38))-LEN(SUBSTITUTE(TRIM(E38)," ",""))+1</f>
        <v>3</v>
      </c>
    </row>
    <row r="39" spans="1:7" x14ac:dyDescent="0.25">
      <c r="A39" s="26" t="s">
        <v>21</v>
      </c>
      <c r="B39" s="27"/>
      <c r="C39" s="28"/>
      <c r="D39" s="28"/>
      <c r="E39" s="29" t="s">
        <v>235</v>
      </c>
      <c r="G39" s="3">
        <f t="shared" si="6"/>
        <v>3</v>
      </c>
    </row>
    <row r="40" spans="1:7" ht="6.75" customHeight="1" x14ac:dyDescent="0.25"/>
    <row r="41" spans="1:7" x14ac:dyDescent="0.25">
      <c r="A41" s="18" t="str">
        <f>A17</f>
        <v>2.2.1</v>
      </c>
      <c r="B41" s="19"/>
      <c r="C41" s="20"/>
      <c r="D41" s="20" t="str">
        <f>D17</f>
        <v>Middle part 1</v>
      </c>
      <c r="E41" s="21"/>
    </row>
    <row r="42" spans="1:7" x14ac:dyDescent="0.25">
      <c r="A42" s="22" t="s">
        <v>22</v>
      </c>
      <c r="B42" s="23"/>
      <c r="C42" s="24"/>
      <c r="D42" s="24"/>
      <c r="E42" s="25" t="s">
        <v>236</v>
      </c>
      <c r="G42" s="3">
        <f>LEN(TRIM(E42))-LEN(SUBSTITUTE(TRIM(E42)," ",""))+1</f>
        <v>3</v>
      </c>
    </row>
    <row r="43" spans="1:7" x14ac:dyDescent="0.25">
      <c r="A43" s="26" t="s">
        <v>23</v>
      </c>
      <c r="B43" s="27"/>
      <c r="C43" s="28"/>
      <c r="D43" s="28"/>
      <c r="E43" s="29" t="s">
        <v>237</v>
      </c>
      <c r="G43" s="3">
        <f t="shared" ref="G43:G44" si="7">LEN(TRIM(E43))-LEN(SUBSTITUTE(TRIM(E43)," ",""))+1</f>
        <v>3</v>
      </c>
    </row>
    <row r="44" spans="1:7" x14ac:dyDescent="0.25">
      <c r="A44" s="26" t="s">
        <v>24</v>
      </c>
      <c r="B44" s="27"/>
      <c r="C44" s="28"/>
      <c r="D44" s="28"/>
      <c r="E44" s="29" t="s">
        <v>238</v>
      </c>
      <c r="G44" s="3">
        <f t="shared" si="7"/>
        <v>3</v>
      </c>
    </row>
    <row r="45" spans="1:7" ht="6.75" customHeight="1" x14ac:dyDescent="0.25"/>
    <row r="46" spans="1:7" x14ac:dyDescent="0.25">
      <c r="A46" s="18" t="str">
        <f>A18</f>
        <v>2.2.2</v>
      </c>
      <c r="B46" s="19"/>
      <c r="C46" s="20"/>
      <c r="D46" s="20" t="str">
        <f>D18</f>
        <v>Middle part 2</v>
      </c>
      <c r="E46" s="21"/>
    </row>
    <row r="47" spans="1:7" x14ac:dyDescent="0.25">
      <c r="A47" s="22" t="s">
        <v>25</v>
      </c>
      <c r="B47" s="23"/>
      <c r="C47" s="24"/>
      <c r="D47" s="24"/>
      <c r="E47" s="25" t="s">
        <v>239</v>
      </c>
      <c r="G47" s="3">
        <f>LEN(TRIM(E47))-LEN(SUBSTITUTE(TRIM(E47)," ",""))+1</f>
        <v>3</v>
      </c>
    </row>
    <row r="48" spans="1:7" x14ac:dyDescent="0.25">
      <c r="A48" s="26" t="s">
        <v>26</v>
      </c>
      <c r="B48" s="27"/>
      <c r="C48" s="28"/>
      <c r="D48" s="28"/>
      <c r="E48" s="29" t="s">
        <v>240</v>
      </c>
      <c r="G48" s="3">
        <f t="shared" ref="G48:G49" si="8">LEN(TRIM(E48))-LEN(SUBSTITUTE(TRIM(E48)," ",""))+1</f>
        <v>3</v>
      </c>
    </row>
    <row r="49" spans="1:7" x14ac:dyDescent="0.25">
      <c r="A49" s="26" t="s">
        <v>27</v>
      </c>
      <c r="B49" s="27"/>
      <c r="C49" s="28"/>
      <c r="D49" s="28"/>
      <c r="E49" s="29" t="s">
        <v>241</v>
      </c>
      <c r="G49" s="3">
        <f t="shared" si="8"/>
        <v>3</v>
      </c>
    </row>
    <row r="50" spans="1:7" ht="6.75" customHeight="1" x14ac:dyDescent="0.25"/>
    <row r="51" spans="1:7" x14ac:dyDescent="0.25">
      <c r="A51" s="18" t="s">
        <v>9</v>
      </c>
      <c r="B51" s="19"/>
      <c r="C51" s="20"/>
      <c r="D51" s="20" t="str">
        <f>D19</f>
        <v>Middle part 3</v>
      </c>
      <c r="E51" s="21"/>
    </row>
    <row r="52" spans="1:7" x14ac:dyDescent="0.25">
      <c r="A52" s="22" t="s">
        <v>28</v>
      </c>
      <c r="B52" s="23"/>
      <c r="C52" s="24"/>
      <c r="D52" s="24"/>
      <c r="E52" s="25" t="s">
        <v>242</v>
      </c>
      <c r="G52" s="3">
        <f>LEN(TRIM(E52))-LEN(SUBSTITUTE(TRIM(E52)," ",""))+1</f>
        <v>3</v>
      </c>
    </row>
    <row r="53" spans="1:7" x14ac:dyDescent="0.25">
      <c r="A53" s="26" t="s">
        <v>29</v>
      </c>
      <c r="B53" s="27"/>
      <c r="C53" s="28"/>
      <c r="D53" s="28"/>
      <c r="E53" s="29" t="s">
        <v>243</v>
      </c>
      <c r="G53" s="3">
        <f t="shared" ref="G53:G54" si="9">LEN(TRIM(E53))-LEN(SUBSTITUTE(TRIM(E53)," ",""))+1</f>
        <v>3</v>
      </c>
    </row>
    <row r="54" spans="1:7" x14ac:dyDescent="0.25">
      <c r="A54" s="26" t="s">
        <v>30</v>
      </c>
      <c r="B54" s="27"/>
      <c r="C54" s="28"/>
      <c r="D54" s="28"/>
      <c r="E54" s="29" t="s">
        <v>244</v>
      </c>
      <c r="G54" s="3">
        <f t="shared" si="9"/>
        <v>3</v>
      </c>
    </row>
    <row r="55" spans="1:7" ht="6.75" customHeight="1" x14ac:dyDescent="0.25"/>
    <row r="56" spans="1:7" x14ac:dyDescent="0.25">
      <c r="A56" s="18" t="str">
        <f>A22</f>
        <v>2.3.1</v>
      </c>
      <c r="B56" s="19"/>
      <c r="C56" s="20"/>
      <c r="D56" s="20" t="str">
        <f>D22</f>
        <v>Ending part 1</v>
      </c>
      <c r="E56" s="21"/>
    </row>
    <row r="57" spans="1:7" x14ac:dyDescent="0.25">
      <c r="A57" s="22" t="s">
        <v>19</v>
      </c>
      <c r="B57" s="23"/>
      <c r="C57" s="24"/>
      <c r="D57" s="24"/>
      <c r="E57" s="25" t="s">
        <v>245</v>
      </c>
      <c r="G57" s="3">
        <f>LEN(TRIM(E57))-LEN(SUBSTITUTE(TRIM(E57)," ",""))+1</f>
        <v>3</v>
      </c>
    </row>
    <row r="58" spans="1:7" x14ac:dyDescent="0.25">
      <c r="A58" s="26" t="s">
        <v>20</v>
      </c>
      <c r="B58" s="27"/>
      <c r="C58" s="28"/>
      <c r="D58" s="28"/>
      <c r="E58" s="29" t="s">
        <v>246</v>
      </c>
      <c r="G58" s="3">
        <f t="shared" ref="G58:G59" si="10">LEN(TRIM(E58))-LEN(SUBSTITUTE(TRIM(E58)," ",""))+1</f>
        <v>3</v>
      </c>
    </row>
    <row r="59" spans="1:7" x14ac:dyDescent="0.25">
      <c r="A59" s="26" t="s">
        <v>21</v>
      </c>
      <c r="B59" s="27"/>
      <c r="C59" s="28"/>
      <c r="D59" s="28"/>
      <c r="E59" s="29" t="s">
        <v>247</v>
      </c>
      <c r="G59" s="3">
        <f t="shared" si="10"/>
        <v>3</v>
      </c>
    </row>
    <row r="60" spans="1:7" ht="6.75" customHeight="1" x14ac:dyDescent="0.25"/>
    <row r="61" spans="1:7" x14ac:dyDescent="0.25">
      <c r="A61" s="18" t="str">
        <f>A23</f>
        <v>2.3.2</v>
      </c>
      <c r="B61" s="19"/>
      <c r="C61" s="20"/>
      <c r="D61" s="20" t="str">
        <f>D23</f>
        <v>Ending part 2</v>
      </c>
      <c r="E61" s="21"/>
    </row>
    <row r="62" spans="1:7" x14ac:dyDescent="0.25">
      <c r="A62" s="22" t="s">
        <v>31</v>
      </c>
      <c r="B62" s="23"/>
      <c r="C62" s="24"/>
      <c r="D62" s="24"/>
      <c r="E62" s="25" t="s">
        <v>248</v>
      </c>
      <c r="G62" s="3">
        <f>LEN(TRIM(E62))-LEN(SUBSTITUTE(TRIM(E62)," ",""))+1</f>
        <v>3</v>
      </c>
    </row>
    <row r="63" spans="1:7" x14ac:dyDescent="0.25">
      <c r="A63" s="26" t="s">
        <v>32</v>
      </c>
      <c r="B63" s="27"/>
      <c r="C63" s="28"/>
      <c r="D63" s="28"/>
      <c r="E63" s="29" t="s">
        <v>249</v>
      </c>
      <c r="G63" s="3">
        <f t="shared" ref="G63:G64" si="11">LEN(TRIM(E63))-LEN(SUBSTITUTE(TRIM(E63)," ",""))+1</f>
        <v>3</v>
      </c>
    </row>
    <row r="64" spans="1:7" x14ac:dyDescent="0.25">
      <c r="A64" s="26" t="s">
        <v>33</v>
      </c>
      <c r="B64" s="27"/>
      <c r="C64" s="28"/>
      <c r="D64" s="28"/>
      <c r="E64" s="29" t="s">
        <v>250</v>
      </c>
      <c r="G64" s="3">
        <f t="shared" si="11"/>
        <v>3</v>
      </c>
    </row>
    <row r="65" spans="1:7" ht="6.75" customHeight="1" x14ac:dyDescent="0.25"/>
    <row r="66" spans="1:7" x14ac:dyDescent="0.25">
      <c r="A66" s="18" t="str">
        <f>A24</f>
        <v>2.3.3</v>
      </c>
      <c r="B66" s="19"/>
      <c r="C66" s="20"/>
      <c r="D66" s="20" t="str">
        <f>D24</f>
        <v>Ending part 3</v>
      </c>
      <c r="E66" s="21"/>
    </row>
    <row r="67" spans="1:7" x14ac:dyDescent="0.25">
      <c r="A67" s="22" t="s">
        <v>34</v>
      </c>
      <c r="B67" s="23"/>
      <c r="C67" s="24"/>
      <c r="D67" s="24"/>
      <c r="E67" s="25" t="s">
        <v>245</v>
      </c>
      <c r="G67" s="3">
        <f>LEN(TRIM(E67))-LEN(SUBSTITUTE(TRIM(E67)," ",""))+1</f>
        <v>3</v>
      </c>
    </row>
    <row r="68" spans="1:7" x14ac:dyDescent="0.25">
      <c r="A68" s="26" t="s">
        <v>35</v>
      </c>
      <c r="B68" s="27"/>
      <c r="C68" s="28"/>
      <c r="D68" s="28"/>
      <c r="E68" s="29" t="s">
        <v>246</v>
      </c>
      <c r="G68" s="3">
        <f t="shared" ref="G68:G69" si="12">LEN(TRIM(E68))-LEN(SUBSTITUTE(TRIM(E68)," ",""))+1</f>
        <v>3</v>
      </c>
    </row>
    <row r="69" spans="1:7" x14ac:dyDescent="0.25">
      <c r="A69" s="26" t="s">
        <v>36</v>
      </c>
      <c r="B69" s="27"/>
      <c r="C69" s="28"/>
      <c r="D69" s="28"/>
      <c r="E69" s="29" t="s">
        <v>247</v>
      </c>
      <c r="G69" s="3">
        <f t="shared" si="12"/>
        <v>3</v>
      </c>
    </row>
  </sheetData>
  <dataConsolidate/>
  <mergeCells count="13">
    <mergeCell ref="B5:E5"/>
    <mergeCell ref="C7:E7"/>
    <mergeCell ref="C8:E8"/>
    <mergeCell ref="C9:E9"/>
    <mergeCell ref="D12:E12"/>
    <mergeCell ref="D22:E22"/>
    <mergeCell ref="D23:E23"/>
    <mergeCell ref="D24:E24"/>
    <mergeCell ref="D13:E13"/>
    <mergeCell ref="D14:E14"/>
    <mergeCell ref="D17:E17"/>
    <mergeCell ref="D18:E18"/>
    <mergeCell ref="D19:E19"/>
  </mergeCells>
  <pageMargins left="0.25" right="0.25" top="0.75" bottom="0.75" header="0.3" footer="0.3"/>
  <pageSetup scale="85" fitToHeight="0" orientation="portrait" r:id="rId1"/>
  <ignoredErrors>
    <ignoredError sqref="A8:A9 A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1"/>
  <sheetViews>
    <sheetView showGridLines="0" workbookViewId="0">
      <pane ySplit="4" topLeftCell="A5" activePane="bottomLeft" state="frozen"/>
      <selection pane="bottomLeft" activeCell="C1" sqref="C1"/>
    </sheetView>
  </sheetViews>
  <sheetFormatPr defaultRowHeight="15" x14ac:dyDescent="0.25"/>
  <cols>
    <col min="2" max="2" width="0" hidden="1" customWidth="1"/>
    <col min="3" max="3" width="79" customWidth="1"/>
    <col min="4" max="4" width="24" customWidth="1"/>
  </cols>
  <sheetData>
    <row r="1" spans="1:4" ht="7.5" customHeight="1" x14ac:dyDescent="0.25">
      <c r="A1" s="1"/>
      <c r="B1" s="2"/>
    </row>
    <row r="2" spans="1:4" ht="21.75" thickBot="1" x14ac:dyDescent="0.4">
      <c r="A2" s="58" t="s">
        <v>142</v>
      </c>
      <c r="B2" s="59" t="str">
        <f>novel_title</f>
        <v>Enter Novel Title Here</v>
      </c>
      <c r="C2" s="60" t="str">
        <f>novel_title</f>
        <v>Enter Novel Title Here</v>
      </c>
      <c r="D2" s="60"/>
    </row>
    <row r="3" spans="1:4" s="170" customFormat="1" ht="21.75" thickBot="1" x14ac:dyDescent="0.4">
      <c r="A3" s="167"/>
      <c r="B3" s="168"/>
      <c r="C3" s="171" t="s">
        <v>252</v>
      </c>
      <c r="D3" s="169"/>
    </row>
    <row r="4" spans="1:4" ht="15.75" thickBot="1" x14ac:dyDescent="0.3">
      <c r="A4" s="35"/>
      <c r="B4" s="34"/>
      <c r="C4" s="32" t="s">
        <v>45</v>
      </c>
      <c r="D4" s="33" t="s">
        <v>132</v>
      </c>
    </row>
    <row r="5" spans="1:4" x14ac:dyDescent="0.25">
      <c r="A5" s="225">
        <v>1</v>
      </c>
      <c r="B5" s="226" t="str">
        <f>'Part-1'!A27</f>
        <v>2.1.1.1</v>
      </c>
      <c r="C5" s="227" t="str">
        <f>'Part-1'!E27</f>
        <v>Beginning sub-part 11</v>
      </c>
      <c r="D5" s="228" t="s">
        <v>133</v>
      </c>
    </row>
    <row r="6" spans="1:4" x14ac:dyDescent="0.25">
      <c r="A6" s="229">
        <v>2</v>
      </c>
      <c r="B6" s="230" t="str">
        <f>'Part-1'!A28</f>
        <v>2.1.1.2</v>
      </c>
      <c r="C6" s="231" t="str">
        <f>'Part-1'!E28</f>
        <v>Beginning sub-part 12</v>
      </c>
      <c r="D6" s="232" t="s">
        <v>133</v>
      </c>
    </row>
    <row r="7" spans="1:4" x14ac:dyDescent="0.25">
      <c r="A7" s="229">
        <v>3</v>
      </c>
      <c r="B7" s="230" t="str">
        <f>'Part-1'!A29</f>
        <v>2.1.1.3</v>
      </c>
      <c r="C7" s="231" t="str">
        <f>'Part-1'!E29</f>
        <v>Beginning sub-part 13</v>
      </c>
      <c r="D7" s="232" t="s">
        <v>134</v>
      </c>
    </row>
    <row r="8" spans="1:4" x14ac:dyDescent="0.25">
      <c r="A8" s="229">
        <v>4</v>
      </c>
      <c r="B8" s="230" t="str">
        <f>'Part-1'!A32</f>
        <v>2.1.2.1</v>
      </c>
      <c r="C8" s="231" t="str">
        <f>'Part-1'!E32</f>
        <v>Beginning sub-part 21</v>
      </c>
      <c r="D8" s="232" t="s">
        <v>134</v>
      </c>
    </row>
    <row r="9" spans="1:4" x14ac:dyDescent="0.25">
      <c r="A9" s="229">
        <v>5</v>
      </c>
      <c r="B9" s="230" t="str">
        <f>'Part-1'!A33</f>
        <v>2.1.2.2</v>
      </c>
      <c r="C9" s="231" t="str">
        <f>'Part-1'!E33</f>
        <v>Beginning sub-part 22</v>
      </c>
      <c r="D9" s="232" t="s">
        <v>134</v>
      </c>
    </row>
    <row r="10" spans="1:4" x14ac:dyDescent="0.25">
      <c r="A10" s="229">
        <v>6</v>
      </c>
      <c r="B10" s="230" t="str">
        <f>'Part-1'!A34</f>
        <v>2.1.2.3</v>
      </c>
      <c r="C10" s="231" t="str">
        <f>'Part-1'!E34</f>
        <v>Beginning sub-part 23</v>
      </c>
      <c r="D10" s="232" t="s">
        <v>135</v>
      </c>
    </row>
    <row r="11" spans="1:4" ht="15.75" thickBot="1" x14ac:dyDescent="0.3">
      <c r="A11" s="233">
        <v>7</v>
      </c>
      <c r="B11" s="234" t="str">
        <f>'Part-1'!A37</f>
        <v>2.3.1.1</v>
      </c>
      <c r="C11" s="235" t="str">
        <f>'Part-1'!E37</f>
        <v>Beginning sub-part 31</v>
      </c>
      <c r="D11" s="236" t="s">
        <v>135</v>
      </c>
    </row>
    <row r="12" spans="1:4" x14ac:dyDescent="0.25">
      <c r="A12" s="237">
        <v>8</v>
      </c>
      <c r="B12" s="238" t="str">
        <f>'Part-1'!A38</f>
        <v>2.3.1.2</v>
      </c>
      <c r="C12" s="239" t="str">
        <f>'Part-1'!E38</f>
        <v>Beginning sub-part 32</v>
      </c>
      <c r="D12" s="240" t="s">
        <v>136</v>
      </c>
    </row>
    <row r="13" spans="1:4" x14ac:dyDescent="0.25">
      <c r="A13" s="241">
        <v>9</v>
      </c>
      <c r="B13" s="242" t="str">
        <f>'Part-1'!A39</f>
        <v>2.3.1.3</v>
      </c>
      <c r="C13" s="243" t="str">
        <f>'Part-1'!E39</f>
        <v>Beginning sub-part 33</v>
      </c>
      <c r="D13" s="244" t="s">
        <v>136</v>
      </c>
    </row>
    <row r="14" spans="1:4" x14ac:dyDescent="0.25">
      <c r="A14" s="241">
        <v>10</v>
      </c>
      <c r="B14" s="242" t="str">
        <f>'Part-1'!A42</f>
        <v>2.2.1.1</v>
      </c>
      <c r="C14" s="243" t="str">
        <f>'Part-1'!E42</f>
        <v>Middle sub-part 11</v>
      </c>
      <c r="D14" s="244" t="s">
        <v>136</v>
      </c>
    </row>
    <row r="15" spans="1:4" x14ac:dyDescent="0.25">
      <c r="A15" s="241">
        <v>11</v>
      </c>
      <c r="B15" s="242" t="str">
        <f>'Part-1'!A43</f>
        <v>2.2.1.2</v>
      </c>
      <c r="C15" s="243" t="str">
        <f>'Part-1'!E43</f>
        <v>Middle sub-part 12</v>
      </c>
      <c r="D15" s="244" t="s">
        <v>136</v>
      </c>
    </row>
    <row r="16" spans="1:4" x14ac:dyDescent="0.25">
      <c r="A16" s="241">
        <v>12</v>
      </c>
      <c r="B16" s="242" t="str">
        <f>'Part-1'!A44</f>
        <v>2.2.1.3</v>
      </c>
      <c r="C16" s="243" t="str">
        <f>'Part-1'!E44</f>
        <v>Middle sub-part 13</v>
      </c>
      <c r="D16" s="244" t="s">
        <v>137</v>
      </c>
    </row>
    <row r="17" spans="1:4" x14ac:dyDescent="0.25">
      <c r="A17" s="241">
        <v>13</v>
      </c>
      <c r="B17" s="242" t="str">
        <f>'Part-1'!A47</f>
        <v>2.2.2.1</v>
      </c>
      <c r="C17" s="243" t="str">
        <f>'Part-1'!E47</f>
        <v>Middle sub-part 21</v>
      </c>
      <c r="D17" s="244" t="s">
        <v>137</v>
      </c>
    </row>
    <row r="18" spans="1:4" x14ac:dyDescent="0.25">
      <c r="A18" s="241">
        <v>14</v>
      </c>
      <c r="B18" s="242" t="str">
        <f>'Part-1'!A48</f>
        <v>2.2.2.2</v>
      </c>
      <c r="C18" s="243" t="str">
        <f>'Part-1'!E48</f>
        <v>Middle sub-part 22</v>
      </c>
      <c r="D18" s="244" t="s">
        <v>137</v>
      </c>
    </row>
    <row r="19" spans="1:4" x14ac:dyDescent="0.25">
      <c r="A19" s="241">
        <v>15</v>
      </c>
      <c r="B19" s="242" t="str">
        <f>'Part-1'!A49</f>
        <v>2.2.2.3</v>
      </c>
      <c r="C19" s="243" t="str">
        <f>'Part-1'!E49</f>
        <v>Middle sub-part 23</v>
      </c>
      <c r="D19" s="244" t="s">
        <v>137</v>
      </c>
    </row>
    <row r="20" spans="1:4" x14ac:dyDescent="0.25">
      <c r="A20" s="241">
        <v>16</v>
      </c>
      <c r="B20" s="242" t="str">
        <f>'Part-1'!A52</f>
        <v>2.2.3.1</v>
      </c>
      <c r="C20" s="243" t="str">
        <f>'Part-1'!E52</f>
        <v>Middle sub-part 31</v>
      </c>
      <c r="D20" s="244" t="s">
        <v>137</v>
      </c>
    </row>
    <row r="21" spans="1:4" x14ac:dyDescent="0.25">
      <c r="A21" s="241">
        <v>17</v>
      </c>
      <c r="B21" s="242" t="str">
        <f>'Part-1'!A53</f>
        <v>2.2.3.2</v>
      </c>
      <c r="C21" s="243" t="str">
        <f>'Part-1'!E53</f>
        <v>Middle sub-part 32</v>
      </c>
      <c r="D21" s="244" t="s">
        <v>138</v>
      </c>
    </row>
    <row r="22" spans="1:4" x14ac:dyDescent="0.25">
      <c r="A22" s="241">
        <v>18</v>
      </c>
      <c r="B22" s="242" t="str">
        <f>'Part-1'!A54</f>
        <v>2.2.3.3</v>
      </c>
      <c r="C22" s="243" t="str">
        <f>'Part-1'!E54</f>
        <v>Middle sub-part 33</v>
      </c>
      <c r="D22" s="244" t="s">
        <v>138</v>
      </c>
    </row>
    <row r="23" spans="1:4" x14ac:dyDescent="0.25">
      <c r="A23" s="241">
        <v>19</v>
      </c>
      <c r="B23" s="242" t="str">
        <f>'Part-1'!A57</f>
        <v>2.3.1.1</v>
      </c>
      <c r="C23" s="243" t="str">
        <f>'Part-1'!E57</f>
        <v>Ending sub-part 11</v>
      </c>
      <c r="D23" s="244" t="s">
        <v>138</v>
      </c>
    </row>
    <row r="24" spans="1:4" ht="15.75" thickBot="1" x14ac:dyDescent="0.3">
      <c r="A24" s="245">
        <v>20</v>
      </c>
      <c r="B24" s="246" t="str">
        <f>'Part-1'!A58</f>
        <v>2.3.1.2</v>
      </c>
      <c r="C24" s="247" t="str">
        <f>'Part-1'!E58</f>
        <v>Ending sub-part 12</v>
      </c>
      <c r="D24" s="248" t="s">
        <v>138</v>
      </c>
    </row>
    <row r="25" spans="1:4" x14ac:dyDescent="0.25">
      <c r="A25" s="249">
        <v>21</v>
      </c>
      <c r="B25" s="250" t="str">
        <f>'Part-1'!A59</f>
        <v>2.3.1.3</v>
      </c>
      <c r="C25" s="251" t="str">
        <f>'Part-1'!E59</f>
        <v>Ending sub-part 13</v>
      </c>
      <c r="D25" s="252" t="s">
        <v>139</v>
      </c>
    </row>
    <row r="26" spans="1:4" x14ac:dyDescent="0.25">
      <c r="A26" s="253">
        <v>22</v>
      </c>
      <c r="B26" s="254" t="str">
        <f>'Part-1'!A62</f>
        <v>2.3.2.1</v>
      </c>
      <c r="C26" s="255" t="str">
        <f>'Part-1'!E62</f>
        <v>Ending sub-part 21</v>
      </c>
      <c r="D26" s="256" t="s">
        <v>139</v>
      </c>
    </row>
    <row r="27" spans="1:4" x14ac:dyDescent="0.25">
      <c r="A27" s="253">
        <v>23</v>
      </c>
      <c r="B27" s="254" t="str">
        <f>'Part-1'!A63</f>
        <v>2.3.2.2</v>
      </c>
      <c r="C27" s="255" t="str">
        <f>'Part-1'!E63</f>
        <v>Ending sub-part 22</v>
      </c>
      <c r="D27" s="256" t="s">
        <v>139</v>
      </c>
    </row>
    <row r="28" spans="1:4" x14ac:dyDescent="0.25">
      <c r="A28" s="253">
        <v>24</v>
      </c>
      <c r="B28" s="254" t="str">
        <f>'Part-1'!A64</f>
        <v>2.3.2.3</v>
      </c>
      <c r="C28" s="255" t="str">
        <f>'Part-1'!E64</f>
        <v>Ending sub-part 23</v>
      </c>
      <c r="D28" s="256" t="s">
        <v>140</v>
      </c>
    </row>
    <row r="29" spans="1:4" x14ac:dyDescent="0.25">
      <c r="A29" s="253">
        <v>25</v>
      </c>
      <c r="B29" s="254" t="str">
        <f>'Part-1'!A67</f>
        <v>2.3.3.1</v>
      </c>
      <c r="C29" s="255" t="str">
        <f>'Part-1'!E67</f>
        <v>Ending sub-part 11</v>
      </c>
      <c r="D29" s="256" t="s">
        <v>140</v>
      </c>
    </row>
    <row r="30" spans="1:4" x14ac:dyDescent="0.25">
      <c r="A30" s="253">
        <v>26</v>
      </c>
      <c r="B30" s="254" t="str">
        <f>'Part-1'!A68</f>
        <v>2.3.3.2</v>
      </c>
      <c r="C30" s="255" t="str">
        <f>'Part-1'!E68</f>
        <v>Ending sub-part 12</v>
      </c>
      <c r="D30" s="256" t="s">
        <v>140</v>
      </c>
    </row>
    <row r="31" spans="1:4" ht="15.75" thickBot="1" x14ac:dyDescent="0.3">
      <c r="A31" s="257">
        <v>27</v>
      </c>
      <c r="B31" s="258" t="str">
        <f>'Part-1'!A69</f>
        <v>2.3.3.3</v>
      </c>
      <c r="C31" s="259" t="str">
        <f>'Part-1'!E69</f>
        <v>Ending sub-part 13</v>
      </c>
      <c r="D31" s="260" t="s">
        <v>141</v>
      </c>
    </row>
  </sheetData>
  <pageMargins left="0.25" right="0.25" top="0.75" bottom="0.75" header="0.3" footer="0.3"/>
  <pageSetup scale="6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5"/>
  <sheetViews>
    <sheetView showGridLines="0" workbookViewId="0">
      <pane ySplit="4" topLeftCell="A5" activePane="bottomLeft" state="frozen"/>
      <selection pane="bottomLeft" activeCell="B1" sqref="B1"/>
    </sheetView>
  </sheetViews>
  <sheetFormatPr defaultRowHeight="15" x14ac:dyDescent="0.25"/>
  <cols>
    <col min="1" max="1" width="2.7109375" style="3" bestFit="1" customWidth="1"/>
    <col min="2" max="2" width="59.5703125" style="127" customWidth="1"/>
    <col min="3" max="3" width="5.5703125" style="1" customWidth="1"/>
    <col min="4" max="4" width="56.140625" style="127" customWidth="1"/>
  </cols>
  <sheetData>
    <row r="1" spans="1:4" ht="7.5" customHeight="1" x14ac:dyDescent="0.25">
      <c r="A1" s="1"/>
      <c r="B1" s="2"/>
      <c r="C1"/>
    </row>
    <row r="2" spans="1:4" ht="21.75" thickBot="1" x14ac:dyDescent="0.4">
      <c r="A2" s="58"/>
      <c r="B2" s="59" t="str">
        <f>"Title: " &amp; novel_title</f>
        <v>Title: Enter Novel Title Here</v>
      </c>
      <c r="C2" s="60"/>
      <c r="D2" s="173"/>
    </row>
    <row r="3" spans="1:4" s="170" customFormat="1" ht="21.75" thickBot="1" x14ac:dyDescent="0.4">
      <c r="A3" s="167"/>
      <c r="B3" s="172" t="s">
        <v>253</v>
      </c>
      <c r="C3" s="171"/>
      <c r="D3" s="174"/>
    </row>
    <row r="4" spans="1:4" ht="15.75" thickBot="1" x14ac:dyDescent="0.3">
      <c r="A4" s="37" t="s">
        <v>37</v>
      </c>
      <c r="B4" s="126" t="s">
        <v>44</v>
      </c>
      <c r="C4" s="36" t="s">
        <v>37</v>
      </c>
      <c r="D4" s="175" t="s">
        <v>43</v>
      </c>
    </row>
    <row r="5" spans="1:4" x14ac:dyDescent="0.25">
      <c r="A5" s="38">
        <f>'Part-1-recap'!A5</f>
        <v>1</v>
      </c>
      <c r="B5" s="414" t="str">
        <f>'Part-1-recap'!C5</f>
        <v>Beginning sub-part 11</v>
      </c>
      <c r="C5" s="39">
        <v>1</v>
      </c>
      <c r="D5" s="176" t="s">
        <v>254</v>
      </c>
    </row>
    <row r="6" spans="1:4" x14ac:dyDescent="0.25">
      <c r="A6" s="40"/>
      <c r="B6" s="415"/>
      <c r="C6" s="41">
        <v>2</v>
      </c>
      <c r="D6" s="177" t="s">
        <v>255</v>
      </c>
    </row>
    <row r="7" spans="1:4" ht="15.75" thickBot="1" x14ac:dyDescent="0.3">
      <c r="A7" s="42"/>
      <c r="B7" s="416"/>
      <c r="C7" s="43">
        <v>3</v>
      </c>
      <c r="D7" s="178" t="s">
        <v>256</v>
      </c>
    </row>
    <row r="8" spans="1:4" x14ac:dyDescent="0.25">
      <c r="A8" s="44">
        <f>'Part-1-recap'!A6</f>
        <v>2</v>
      </c>
      <c r="B8" s="414" t="str">
        <f>'Part-1-recap'!C6</f>
        <v>Beginning sub-part 12</v>
      </c>
      <c r="C8" s="45">
        <v>4</v>
      </c>
      <c r="D8" s="179" t="s">
        <v>46</v>
      </c>
    </row>
    <row r="9" spans="1:4" x14ac:dyDescent="0.25">
      <c r="A9" s="40"/>
      <c r="B9" s="415"/>
      <c r="C9" s="41">
        <v>5</v>
      </c>
      <c r="D9" s="177" t="s">
        <v>47</v>
      </c>
    </row>
    <row r="10" spans="1:4" ht="15.75" thickBot="1" x14ac:dyDescent="0.3">
      <c r="A10" s="42"/>
      <c r="B10" s="416"/>
      <c r="C10" s="43">
        <v>6</v>
      </c>
      <c r="D10" s="178" t="s">
        <v>48</v>
      </c>
    </row>
    <row r="11" spans="1:4" x14ac:dyDescent="0.25">
      <c r="A11" s="44">
        <f>'Part-1-recap'!A7</f>
        <v>3</v>
      </c>
      <c r="B11" s="414" t="str">
        <f>'Part-1-recap'!C7</f>
        <v>Beginning sub-part 13</v>
      </c>
      <c r="C11" s="45">
        <v>7</v>
      </c>
      <c r="D11" s="179" t="s">
        <v>49</v>
      </c>
    </row>
    <row r="12" spans="1:4" x14ac:dyDescent="0.25">
      <c r="A12" s="40"/>
      <c r="B12" s="415"/>
      <c r="C12" s="41">
        <v>8</v>
      </c>
      <c r="D12" s="177" t="s">
        <v>50</v>
      </c>
    </row>
    <row r="13" spans="1:4" ht="15.75" thickBot="1" x14ac:dyDescent="0.3">
      <c r="A13" s="42"/>
      <c r="B13" s="416"/>
      <c r="C13" s="43">
        <v>9</v>
      </c>
      <c r="D13" s="178" t="s">
        <v>51</v>
      </c>
    </row>
    <row r="14" spans="1:4" x14ac:dyDescent="0.25">
      <c r="A14" s="44">
        <f>'Part-1-recap'!A8</f>
        <v>4</v>
      </c>
      <c r="B14" s="414" t="str">
        <f>'Part-1-recap'!C8</f>
        <v>Beginning sub-part 21</v>
      </c>
      <c r="C14" s="45">
        <v>10</v>
      </c>
      <c r="D14" s="179" t="s">
        <v>52</v>
      </c>
    </row>
    <row r="15" spans="1:4" x14ac:dyDescent="0.25">
      <c r="A15" s="40"/>
      <c r="B15" s="415"/>
      <c r="C15" s="41">
        <v>11</v>
      </c>
      <c r="D15" s="177" t="s">
        <v>53</v>
      </c>
    </row>
    <row r="16" spans="1:4" ht="15.75" thickBot="1" x14ac:dyDescent="0.3">
      <c r="A16" s="42"/>
      <c r="B16" s="416"/>
      <c r="C16" s="43">
        <v>12</v>
      </c>
      <c r="D16" s="178" t="s">
        <v>54</v>
      </c>
    </row>
    <row r="17" spans="1:4" x14ac:dyDescent="0.25">
      <c r="A17" s="44">
        <f>'Part-1-recap'!A9</f>
        <v>5</v>
      </c>
      <c r="B17" s="414" t="str">
        <f>'Part-1-recap'!C9</f>
        <v>Beginning sub-part 22</v>
      </c>
      <c r="C17" s="45">
        <v>13</v>
      </c>
      <c r="D17" s="179" t="s">
        <v>55</v>
      </c>
    </row>
    <row r="18" spans="1:4" x14ac:dyDescent="0.25">
      <c r="A18" s="40"/>
      <c r="B18" s="415"/>
      <c r="C18" s="41">
        <v>14</v>
      </c>
      <c r="D18" s="177" t="s">
        <v>56</v>
      </c>
    </row>
    <row r="19" spans="1:4" ht="15.75" thickBot="1" x14ac:dyDescent="0.3">
      <c r="A19" s="42"/>
      <c r="B19" s="416"/>
      <c r="C19" s="43">
        <v>15</v>
      </c>
      <c r="D19" s="178" t="s">
        <v>57</v>
      </c>
    </row>
    <row r="20" spans="1:4" x14ac:dyDescent="0.25">
      <c r="A20" s="44">
        <f>'Part-1-recap'!A10</f>
        <v>6</v>
      </c>
      <c r="B20" s="414" t="str">
        <f>'Part-1-recap'!C10</f>
        <v>Beginning sub-part 23</v>
      </c>
      <c r="C20" s="45">
        <v>16</v>
      </c>
      <c r="D20" s="179" t="s">
        <v>58</v>
      </c>
    </row>
    <row r="21" spans="1:4" x14ac:dyDescent="0.25">
      <c r="A21" s="40"/>
      <c r="B21" s="415"/>
      <c r="C21" s="41">
        <v>17</v>
      </c>
      <c r="D21" s="177" t="s">
        <v>59</v>
      </c>
    </row>
    <row r="22" spans="1:4" ht="15.75" thickBot="1" x14ac:dyDescent="0.3">
      <c r="A22" s="42"/>
      <c r="B22" s="416"/>
      <c r="C22" s="43">
        <v>18</v>
      </c>
      <c r="D22" s="178" t="s">
        <v>60</v>
      </c>
    </row>
    <row r="23" spans="1:4" x14ac:dyDescent="0.25">
      <c r="A23" s="44">
        <f>'Part-1-recap'!A11</f>
        <v>7</v>
      </c>
      <c r="B23" s="414" t="str">
        <f>'Part-1-recap'!C11</f>
        <v>Beginning sub-part 31</v>
      </c>
      <c r="C23" s="45">
        <v>19</v>
      </c>
      <c r="D23" s="179" t="s">
        <v>61</v>
      </c>
    </row>
    <row r="24" spans="1:4" x14ac:dyDescent="0.25">
      <c r="A24" s="40"/>
      <c r="B24" s="415"/>
      <c r="C24" s="41">
        <v>20</v>
      </c>
      <c r="D24" s="177" t="s">
        <v>62</v>
      </c>
    </row>
    <row r="25" spans="1:4" ht="15.75" thickBot="1" x14ac:dyDescent="0.3">
      <c r="A25" s="42"/>
      <c r="B25" s="416"/>
      <c r="C25" s="43">
        <v>21</v>
      </c>
      <c r="D25" s="178" t="s">
        <v>63</v>
      </c>
    </row>
    <row r="26" spans="1:4" x14ac:dyDescent="0.25">
      <c r="A26" s="46">
        <f>'Part-1-recap'!A12</f>
        <v>8</v>
      </c>
      <c r="B26" s="411" t="str">
        <f>'Part-1-recap'!C12</f>
        <v>Beginning sub-part 32</v>
      </c>
      <c r="C26" s="47">
        <v>22</v>
      </c>
      <c r="D26" s="180" t="s">
        <v>64</v>
      </c>
    </row>
    <row r="27" spans="1:4" x14ac:dyDescent="0.25">
      <c r="A27" s="48"/>
      <c r="B27" s="412"/>
      <c r="C27" s="49">
        <v>23</v>
      </c>
      <c r="D27" s="181" t="s">
        <v>65</v>
      </c>
    </row>
    <row r="28" spans="1:4" ht="15.75" thickBot="1" x14ac:dyDescent="0.3">
      <c r="A28" s="50"/>
      <c r="B28" s="413"/>
      <c r="C28" s="51">
        <v>24</v>
      </c>
      <c r="D28" s="182" t="s">
        <v>66</v>
      </c>
    </row>
    <row r="29" spans="1:4" x14ac:dyDescent="0.25">
      <c r="A29" s="46">
        <f>'Part-1-recap'!A13</f>
        <v>9</v>
      </c>
      <c r="B29" s="411" t="str">
        <f>'Part-1-recap'!C13</f>
        <v>Beginning sub-part 33</v>
      </c>
      <c r="C29" s="47">
        <v>25</v>
      </c>
      <c r="D29" s="180" t="s">
        <v>67</v>
      </c>
    </row>
    <row r="30" spans="1:4" x14ac:dyDescent="0.25">
      <c r="A30" s="48"/>
      <c r="B30" s="412"/>
      <c r="C30" s="49">
        <v>26</v>
      </c>
      <c r="D30" s="181" t="s">
        <v>68</v>
      </c>
    </row>
    <row r="31" spans="1:4" ht="15.75" thickBot="1" x14ac:dyDescent="0.3">
      <c r="A31" s="50"/>
      <c r="B31" s="413"/>
      <c r="C31" s="51">
        <v>27</v>
      </c>
      <c r="D31" s="182" t="s">
        <v>69</v>
      </c>
    </row>
    <row r="32" spans="1:4" x14ac:dyDescent="0.25">
      <c r="A32" s="46">
        <f>'Part-1-recap'!A14</f>
        <v>10</v>
      </c>
      <c r="B32" s="411" t="str">
        <f>'Part-1-recap'!C14</f>
        <v>Middle sub-part 11</v>
      </c>
      <c r="C32" s="47">
        <v>28</v>
      </c>
      <c r="D32" s="180" t="s">
        <v>70</v>
      </c>
    </row>
    <row r="33" spans="1:4" x14ac:dyDescent="0.25">
      <c r="A33" s="48"/>
      <c r="B33" s="412"/>
      <c r="C33" s="49">
        <v>29</v>
      </c>
      <c r="D33" s="181" t="s">
        <v>71</v>
      </c>
    </row>
    <row r="34" spans="1:4" ht="15.75" thickBot="1" x14ac:dyDescent="0.3">
      <c r="A34" s="50"/>
      <c r="B34" s="413"/>
      <c r="C34" s="51">
        <v>30</v>
      </c>
      <c r="D34" s="182" t="s">
        <v>72</v>
      </c>
    </row>
    <row r="35" spans="1:4" x14ac:dyDescent="0.25">
      <c r="A35" s="46">
        <f>'Part-1-recap'!A15</f>
        <v>11</v>
      </c>
      <c r="B35" s="411" t="str">
        <f>'Part-1-recap'!C15</f>
        <v>Middle sub-part 12</v>
      </c>
      <c r="C35" s="47">
        <v>31</v>
      </c>
      <c r="D35" s="180" t="s">
        <v>73</v>
      </c>
    </row>
    <row r="36" spans="1:4" x14ac:dyDescent="0.25">
      <c r="A36" s="48"/>
      <c r="B36" s="412"/>
      <c r="C36" s="49">
        <v>32</v>
      </c>
      <c r="D36" s="181" t="s">
        <v>74</v>
      </c>
    </row>
    <row r="37" spans="1:4" ht="15.75" thickBot="1" x14ac:dyDescent="0.3">
      <c r="A37" s="50"/>
      <c r="B37" s="413"/>
      <c r="C37" s="51">
        <v>33</v>
      </c>
      <c r="D37" s="182" t="s">
        <v>75</v>
      </c>
    </row>
    <row r="38" spans="1:4" x14ac:dyDescent="0.25">
      <c r="A38" s="46">
        <f>'Part-1-recap'!A16</f>
        <v>12</v>
      </c>
      <c r="B38" s="411" t="str">
        <f>'Part-1-recap'!C16</f>
        <v>Middle sub-part 13</v>
      </c>
      <c r="C38" s="47">
        <v>34</v>
      </c>
      <c r="D38" s="180" t="s">
        <v>76</v>
      </c>
    </row>
    <row r="39" spans="1:4" x14ac:dyDescent="0.25">
      <c r="A39" s="48"/>
      <c r="B39" s="412"/>
      <c r="C39" s="49">
        <v>35</v>
      </c>
      <c r="D39" s="181" t="s">
        <v>77</v>
      </c>
    </row>
    <row r="40" spans="1:4" ht="15.75" thickBot="1" x14ac:dyDescent="0.3">
      <c r="A40" s="50"/>
      <c r="B40" s="413"/>
      <c r="C40" s="51">
        <v>36</v>
      </c>
      <c r="D40" s="182" t="s">
        <v>78</v>
      </c>
    </row>
    <row r="41" spans="1:4" x14ac:dyDescent="0.25">
      <c r="A41" s="46">
        <f>'Part-1-recap'!A17</f>
        <v>13</v>
      </c>
      <c r="B41" s="411" t="str">
        <f>'Part-1-recap'!C17</f>
        <v>Middle sub-part 21</v>
      </c>
      <c r="C41" s="47">
        <v>37</v>
      </c>
      <c r="D41" s="180" t="s">
        <v>79</v>
      </c>
    </row>
    <row r="42" spans="1:4" x14ac:dyDescent="0.25">
      <c r="A42" s="48"/>
      <c r="B42" s="412"/>
      <c r="C42" s="49">
        <v>38</v>
      </c>
      <c r="D42" s="181" t="s">
        <v>80</v>
      </c>
    </row>
    <row r="43" spans="1:4" ht="15.75" thickBot="1" x14ac:dyDescent="0.3">
      <c r="A43" s="50"/>
      <c r="B43" s="413"/>
      <c r="C43" s="51">
        <v>39</v>
      </c>
      <c r="D43" s="182" t="s">
        <v>81</v>
      </c>
    </row>
    <row r="44" spans="1:4" x14ac:dyDescent="0.25">
      <c r="A44" s="46">
        <f>'Part-1-recap'!A18</f>
        <v>14</v>
      </c>
      <c r="B44" s="411" t="str">
        <f>'Part-1-recap'!C18</f>
        <v>Middle sub-part 22</v>
      </c>
      <c r="C44" s="47">
        <v>40</v>
      </c>
      <c r="D44" s="180" t="s">
        <v>82</v>
      </c>
    </row>
    <row r="45" spans="1:4" x14ac:dyDescent="0.25">
      <c r="A45" s="48"/>
      <c r="B45" s="412"/>
      <c r="C45" s="49">
        <v>41</v>
      </c>
      <c r="D45" s="181" t="s">
        <v>83</v>
      </c>
    </row>
    <row r="46" spans="1:4" ht="15.75" thickBot="1" x14ac:dyDescent="0.3">
      <c r="A46" s="50"/>
      <c r="B46" s="413"/>
      <c r="C46" s="51">
        <v>42</v>
      </c>
      <c r="D46" s="182" t="s">
        <v>84</v>
      </c>
    </row>
    <row r="47" spans="1:4" x14ac:dyDescent="0.25">
      <c r="A47" s="46">
        <f>'Part-1-recap'!A19</f>
        <v>15</v>
      </c>
      <c r="B47" s="411" t="str">
        <f>'Part-1-recap'!C19</f>
        <v>Middle sub-part 23</v>
      </c>
      <c r="C47" s="47">
        <v>43</v>
      </c>
      <c r="D47" s="180" t="s">
        <v>85</v>
      </c>
    </row>
    <row r="48" spans="1:4" x14ac:dyDescent="0.25">
      <c r="A48" s="48"/>
      <c r="B48" s="412"/>
      <c r="C48" s="49">
        <v>44</v>
      </c>
      <c r="D48" s="181" t="s">
        <v>86</v>
      </c>
    </row>
    <row r="49" spans="1:4" ht="15.75" thickBot="1" x14ac:dyDescent="0.3">
      <c r="A49" s="50"/>
      <c r="B49" s="413"/>
      <c r="C49" s="51">
        <v>45</v>
      </c>
      <c r="D49" s="182" t="s">
        <v>87</v>
      </c>
    </row>
    <row r="50" spans="1:4" x14ac:dyDescent="0.25">
      <c r="A50" s="46">
        <f>'Part-1-recap'!A20</f>
        <v>16</v>
      </c>
      <c r="B50" s="411" t="str">
        <f>'Part-1-recap'!C20</f>
        <v>Middle sub-part 31</v>
      </c>
      <c r="C50" s="47">
        <v>46</v>
      </c>
      <c r="D50" s="180" t="s">
        <v>88</v>
      </c>
    </row>
    <row r="51" spans="1:4" x14ac:dyDescent="0.25">
      <c r="A51" s="48"/>
      <c r="B51" s="412"/>
      <c r="C51" s="49">
        <v>47</v>
      </c>
      <c r="D51" s="181" t="s">
        <v>89</v>
      </c>
    </row>
    <row r="52" spans="1:4" ht="15.75" thickBot="1" x14ac:dyDescent="0.3">
      <c r="A52" s="50"/>
      <c r="B52" s="413"/>
      <c r="C52" s="51">
        <v>48</v>
      </c>
      <c r="D52" s="182" t="s">
        <v>90</v>
      </c>
    </row>
    <row r="53" spans="1:4" x14ac:dyDescent="0.25">
      <c r="A53" s="46">
        <f>'Part-1-recap'!A21</f>
        <v>17</v>
      </c>
      <c r="B53" s="411" t="str">
        <f>'Part-1-recap'!C21</f>
        <v>Middle sub-part 32</v>
      </c>
      <c r="C53" s="47">
        <v>49</v>
      </c>
      <c r="D53" s="180" t="s">
        <v>91</v>
      </c>
    </row>
    <row r="54" spans="1:4" x14ac:dyDescent="0.25">
      <c r="A54" s="48"/>
      <c r="B54" s="412"/>
      <c r="C54" s="49">
        <v>50</v>
      </c>
      <c r="D54" s="181" t="s">
        <v>92</v>
      </c>
    </row>
    <row r="55" spans="1:4" ht="15.75" thickBot="1" x14ac:dyDescent="0.3">
      <c r="A55" s="50"/>
      <c r="B55" s="413"/>
      <c r="C55" s="51">
        <v>51</v>
      </c>
      <c r="D55" s="182" t="s">
        <v>93</v>
      </c>
    </row>
    <row r="56" spans="1:4" x14ac:dyDescent="0.25">
      <c r="A56" s="46">
        <f>'Part-1-recap'!A22</f>
        <v>18</v>
      </c>
      <c r="B56" s="411" t="str">
        <f>'Part-1-recap'!C22</f>
        <v>Middle sub-part 33</v>
      </c>
      <c r="C56" s="47">
        <v>52</v>
      </c>
      <c r="D56" s="180" t="s">
        <v>94</v>
      </c>
    </row>
    <row r="57" spans="1:4" x14ac:dyDescent="0.25">
      <c r="A57" s="48"/>
      <c r="B57" s="412"/>
      <c r="C57" s="49">
        <v>53</v>
      </c>
      <c r="D57" s="181" t="s">
        <v>95</v>
      </c>
    </row>
    <row r="58" spans="1:4" ht="15.75" thickBot="1" x14ac:dyDescent="0.3">
      <c r="A58" s="50"/>
      <c r="B58" s="413"/>
      <c r="C58" s="51">
        <v>54</v>
      </c>
      <c r="D58" s="182" t="s">
        <v>96</v>
      </c>
    </row>
    <row r="59" spans="1:4" x14ac:dyDescent="0.25">
      <c r="A59" s="46">
        <f>'Part-1-recap'!A23</f>
        <v>19</v>
      </c>
      <c r="B59" s="411" t="str">
        <f>'Part-1-recap'!C23</f>
        <v>Ending sub-part 11</v>
      </c>
      <c r="C59" s="47">
        <v>55</v>
      </c>
      <c r="D59" s="180" t="s">
        <v>97</v>
      </c>
    </row>
    <row r="60" spans="1:4" x14ac:dyDescent="0.25">
      <c r="A60" s="48"/>
      <c r="B60" s="412"/>
      <c r="C60" s="49">
        <v>56</v>
      </c>
      <c r="D60" s="181" t="s">
        <v>98</v>
      </c>
    </row>
    <row r="61" spans="1:4" ht="15.75" thickBot="1" x14ac:dyDescent="0.3">
      <c r="A61" s="50"/>
      <c r="B61" s="413"/>
      <c r="C61" s="51">
        <v>57</v>
      </c>
      <c r="D61" s="182" t="s">
        <v>99</v>
      </c>
    </row>
    <row r="62" spans="1:4" x14ac:dyDescent="0.25">
      <c r="A62" s="46">
        <f>'Part-1-recap'!A24</f>
        <v>20</v>
      </c>
      <c r="B62" s="411" t="str">
        <f>'Part-1-recap'!C24</f>
        <v>Ending sub-part 12</v>
      </c>
      <c r="C62" s="47">
        <v>58</v>
      </c>
      <c r="D62" s="180" t="s">
        <v>100</v>
      </c>
    </row>
    <row r="63" spans="1:4" x14ac:dyDescent="0.25">
      <c r="A63" s="48"/>
      <c r="B63" s="412"/>
      <c r="C63" s="49">
        <v>59</v>
      </c>
      <c r="D63" s="181" t="s">
        <v>101</v>
      </c>
    </row>
    <row r="64" spans="1:4" ht="15.75" thickBot="1" x14ac:dyDescent="0.3">
      <c r="A64" s="50"/>
      <c r="B64" s="413"/>
      <c r="C64" s="51">
        <v>60</v>
      </c>
      <c r="D64" s="182" t="s">
        <v>102</v>
      </c>
    </row>
    <row r="65" spans="1:4" x14ac:dyDescent="0.25">
      <c r="A65" s="52">
        <f>'Part-1-recap'!A25</f>
        <v>21</v>
      </c>
      <c r="B65" s="408" t="str">
        <f>'Part-1-recap'!C25</f>
        <v>Ending sub-part 13</v>
      </c>
      <c r="C65" s="53">
        <v>61</v>
      </c>
      <c r="D65" s="183" t="s">
        <v>103</v>
      </c>
    </row>
    <row r="66" spans="1:4" x14ac:dyDescent="0.25">
      <c r="A66" s="54"/>
      <c r="B66" s="409"/>
      <c r="C66" s="55">
        <v>62</v>
      </c>
      <c r="D66" s="184" t="s">
        <v>104</v>
      </c>
    </row>
    <row r="67" spans="1:4" ht="15.75" thickBot="1" x14ac:dyDescent="0.3">
      <c r="A67" s="56"/>
      <c r="B67" s="410"/>
      <c r="C67" s="57">
        <v>63</v>
      </c>
      <c r="D67" s="185" t="s">
        <v>105</v>
      </c>
    </row>
    <row r="68" spans="1:4" x14ac:dyDescent="0.25">
      <c r="A68" s="52">
        <f>'Part-1-recap'!A26</f>
        <v>22</v>
      </c>
      <c r="B68" s="408" t="str">
        <f>'Part-1-recap'!C26</f>
        <v>Ending sub-part 21</v>
      </c>
      <c r="C68" s="53">
        <v>64</v>
      </c>
      <c r="D68" s="183" t="s">
        <v>106</v>
      </c>
    </row>
    <row r="69" spans="1:4" x14ac:dyDescent="0.25">
      <c r="A69" s="54"/>
      <c r="B69" s="409"/>
      <c r="C69" s="55">
        <v>65</v>
      </c>
      <c r="D69" s="184" t="s">
        <v>107</v>
      </c>
    </row>
    <row r="70" spans="1:4" ht="15.75" thickBot="1" x14ac:dyDescent="0.3">
      <c r="A70" s="56"/>
      <c r="B70" s="410"/>
      <c r="C70" s="57">
        <v>66</v>
      </c>
      <c r="D70" s="185" t="s">
        <v>108</v>
      </c>
    </row>
    <row r="71" spans="1:4" x14ac:dyDescent="0.25">
      <c r="A71" s="52">
        <f>'Part-1-recap'!A27</f>
        <v>23</v>
      </c>
      <c r="B71" s="408" t="str">
        <f>'Part-1-recap'!C27</f>
        <v>Ending sub-part 22</v>
      </c>
      <c r="C71" s="53">
        <v>67</v>
      </c>
      <c r="D71" s="183" t="s">
        <v>109</v>
      </c>
    </row>
    <row r="72" spans="1:4" x14ac:dyDescent="0.25">
      <c r="A72" s="54"/>
      <c r="B72" s="409"/>
      <c r="C72" s="55">
        <v>68</v>
      </c>
      <c r="D72" s="184" t="s">
        <v>110</v>
      </c>
    </row>
    <row r="73" spans="1:4" ht="15.75" thickBot="1" x14ac:dyDescent="0.3">
      <c r="A73" s="56"/>
      <c r="B73" s="410"/>
      <c r="C73" s="57">
        <v>69</v>
      </c>
      <c r="D73" s="185" t="s">
        <v>111</v>
      </c>
    </row>
    <row r="74" spans="1:4" x14ac:dyDescent="0.25">
      <c r="A74" s="52">
        <f>'Part-1-recap'!A28</f>
        <v>24</v>
      </c>
      <c r="B74" s="408" t="str">
        <f>'Part-1-recap'!C28</f>
        <v>Ending sub-part 23</v>
      </c>
      <c r="C74" s="53">
        <v>70</v>
      </c>
      <c r="D74" s="183" t="s">
        <v>112</v>
      </c>
    </row>
    <row r="75" spans="1:4" x14ac:dyDescent="0.25">
      <c r="A75" s="54"/>
      <c r="B75" s="409"/>
      <c r="C75" s="55">
        <v>71</v>
      </c>
      <c r="D75" s="184" t="s">
        <v>113</v>
      </c>
    </row>
    <row r="76" spans="1:4" ht="15.75" thickBot="1" x14ac:dyDescent="0.3">
      <c r="A76" s="56"/>
      <c r="B76" s="410"/>
      <c r="C76" s="57">
        <v>72</v>
      </c>
      <c r="D76" s="185" t="s">
        <v>114</v>
      </c>
    </row>
    <row r="77" spans="1:4" x14ac:dyDescent="0.25">
      <c r="A77" s="52">
        <f>'Part-1-recap'!A29</f>
        <v>25</v>
      </c>
      <c r="B77" s="408" t="str">
        <f>'Part-1-recap'!C29</f>
        <v>Ending sub-part 11</v>
      </c>
      <c r="C77" s="53">
        <v>73</v>
      </c>
      <c r="D77" s="183" t="s">
        <v>115</v>
      </c>
    </row>
    <row r="78" spans="1:4" x14ac:dyDescent="0.25">
      <c r="A78" s="54"/>
      <c r="B78" s="409"/>
      <c r="C78" s="55">
        <v>74</v>
      </c>
      <c r="D78" s="184" t="s">
        <v>116</v>
      </c>
    </row>
    <row r="79" spans="1:4" ht="15.75" thickBot="1" x14ac:dyDescent="0.3">
      <c r="A79" s="56"/>
      <c r="B79" s="410"/>
      <c r="C79" s="57">
        <v>75</v>
      </c>
      <c r="D79" s="185" t="s">
        <v>117</v>
      </c>
    </row>
    <row r="80" spans="1:4" x14ac:dyDescent="0.25">
      <c r="A80" s="52">
        <f>'Part-1-recap'!A30</f>
        <v>26</v>
      </c>
      <c r="B80" s="408" t="str">
        <f>'Part-1-recap'!C30</f>
        <v>Ending sub-part 12</v>
      </c>
      <c r="C80" s="53">
        <v>76</v>
      </c>
      <c r="D80" s="183" t="s">
        <v>118</v>
      </c>
    </row>
    <row r="81" spans="1:4" x14ac:dyDescent="0.25">
      <c r="A81" s="54"/>
      <c r="B81" s="409"/>
      <c r="C81" s="55">
        <v>77</v>
      </c>
      <c r="D81" s="184" t="s">
        <v>119</v>
      </c>
    </row>
    <row r="82" spans="1:4" ht="15.75" thickBot="1" x14ac:dyDescent="0.3">
      <c r="A82" s="56"/>
      <c r="B82" s="410"/>
      <c r="C82" s="57">
        <v>78</v>
      </c>
      <c r="D82" s="185" t="s">
        <v>120</v>
      </c>
    </row>
    <row r="83" spans="1:4" x14ac:dyDescent="0.25">
      <c r="A83" s="52">
        <f>'Part-1-recap'!A31</f>
        <v>27</v>
      </c>
      <c r="B83" s="408" t="str">
        <f>'Part-1-recap'!C31</f>
        <v>Ending sub-part 13</v>
      </c>
      <c r="C83" s="53">
        <v>79</v>
      </c>
      <c r="D83" s="183" t="s">
        <v>121</v>
      </c>
    </row>
    <row r="84" spans="1:4" x14ac:dyDescent="0.25">
      <c r="A84" s="54"/>
      <c r="B84" s="409"/>
      <c r="C84" s="55">
        <v>80</v>
      </c>
      <c r="D84" s="184" t="s">
        <v>122</v>
      </c>
    </row>
    <row r="85" spans="1:4" ht="15.75" thickBot="1" x14ac:dyDescent="0.3">
      <c r="A85" s="56"/>
      <c r="B85" s="410"/>
      <c r="C85" s="57">
        <v>81</v>
      </c>
      <c r="D85" s="185" t="s">
        <v>123</v>
      </c>
    </row>
  </sheetData>
  <mergeCells count="27">
    <mergeCell ref="B20:B22"/>
    <mergeCell ref="B5:B7"/>
    <mergeCell ref="B8:B10"/>
    <mergeCell ref="B11:B13"/>
    <mergeCell ref="B14:B16"/>
    <mergeCell ref="B17:B19"/>
    <mergeCell ref="B56:B58"/>
    <mergeCell ref="B23:B25"/>
    <mergeCell ref="B26:B28"/>
    <mergeCell ref="B29:B31"/>
    <mergeCell ref="B32:B34"/>
    <mergeCell ref="B35:B37"/>
    <mergeCell ref="B38:B40"/>
    <mergeCell ref="B41:B43"/>
    <mergeCell ref="B44:B46"/>
    <mergeCell ref="B47:B49"/>
    <mergeCell ref="B50:B52"/>
    <mergeCell ref="B53:B55"/>
    <mergeCell ref="B77:B79"/>
    <mergeCell ref="B80:B82"/>
    <mergeCell ref="B83:B85"/>
    <mergeCell ref="B59:B61"/>
    <mergeCell ref="B62:B64"/>
    <mergeCell ref="B65:B67"/>
    <mergeCell ref="B68:B70"/>
    <mergeCell ref="B71:B73"/>
    <mergeCell ref="B74:B76"/>
  </mergeCells>
  <pageMargins left="0.25" right="0.25" top="0.75" bottom="0.75" header="0.3" footer="0.3"/>
  <pageSetup scale="90" fitToHeight="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86"/>
  <sheetViews>
    <sheetView showGridLines="0" workbookViewId="0">
      <pane ySplit="4" topLeftCell="A5" activePane="bottomLeft" state="frozen"/>
      <selection pane="bottomLeft" activeCell="K5" sqref="K5"/>
    </sheetView>
  </sheetViews>
  <sheetFormatPr defaultRowHeight="15" x14ac:dyDescent="0.25"/>
  <cols>
    <col min="1" max="1" width="8.85546875" style="1"/>
    <col min="2" max="2" width="35.7109375" customWidth="1"/>
    <col min="3" max="3" width="5.28515625" style="1" customWidth="1"/>
    <col min="4" max="6" width="11.5703125" customWidth="1"/>
    <col min="7" max="7" width="4.85546875" style="1" bestFit="1" customWidth="1"/>
    <col min="8" max="11" width="11.7109375" customWidth="1"/>
    <col min="12" max="13" width="11.140625" style="4" customWidth="1"/>
    <col min="14" max="14" width="8.85546875" style="1"/>
  </cols>
  <sheetData>
    <row r="1" spans="1:14" ht="7.5" customHeight="1" x14ac:dyDescent="0.25">
      <c r="B1" s="2"/>
      <c r="D1" s="127"/>
      <c r="L1"/>
      <c r="M1"/>
      <c r="N1"/>
    </row>
    <row r="2" spans="1:14" ht="21.75" thickBot="1" x14ac:dyDescent="0.4">
      <c r="A2" s="58"/>
      <c r="B2" s="59" t="str">
        <f>"Title: " &amp; novel_title</f>
        <v>Title: Enter Novel Title Here</v>
      </c>
      <c r="C2" s="58"/>
      <c r="D2" s="173"/>
      <c r="E2" s="173"/>
      <c r="F2" s="173"/>
      <c r="G2" s="292"/>
      <c r="H2" s="173"/>
      <c r="I2" s="173"/>
      <c r="J2" s="173"/>
      <c r="K2" s="173"/>
      <c r="L2" s="173"/>
      <c r="M2" s="173"/>
      <c r="N2" s="173"/>
    </row>
    <row r="3" spans="1:14" s="170" customFormat="1" ht="21.75" thickBot="1" x14ac:dyDescent="0.4">
      <c r="A3" s="167"/>
      <c r="B3" s="172"/>
      <c r="C3" s="186"/>
      <c r="D3" s="174"/>
      <c r="G3" s="293"/>
    </row>
    <row r="4" spans="1:14" s="204" customFormat="1" ht="54" customHeight="1" thickBot="1" x14ac:dyDescent="0.3">
      <c r="A4" s="200" t="s">
        <v>37</v>
      </c>
      <c r="B4" s="201" t="s">
        <v>38</v>
      </c>
      <c r="C4" s="201" t="s">
        <v>130</v>
      </c>
      <c r="D4" s="201" t="s">
        <v>131</v>
      </c>
      <c r="E4" s="201" t="s">
        <v>39</v>
      </c>
      <c r="F4" s="201" t="s">
        <v>40</v>
      </c>
      <c r="G4" s="201" t="s">
        <v>364</v>
      </c>
      <c r="H4" s="201" t="s">
        <v>41</v>
      </c>
      <c r="I4" s="201" t="s">
        <v>42</v>
      </c>
      <c r="J4" s="201" t="s">
        <v>288</v>
      </c>
      <c r="K4" s="201" t="s">
        <v>289</v>
      </c>
      <c r="L4" s="202" t="s">
        <v>363</v>
      </c>
      <c r="M4" s="202" t="s">
        <v>287</v>
      </c>
      <c r="N4" s="203" t="s">
        <v>376</v>
      </c>
    </row>
    <row r="5" spans="1:14" x14ac:dyDescent="0.25">
      <c r="A5" s="261">
        <f>'Part 2'!C5</f>
        <v>1</v>
      </c>
      <c r="B5" s="262" t="str">
        <f>'Part 2'!D5</f>
        <v>scene 1</v>
      </c>
      <c r="C5" s="263"/>
      <c r="D5" s="262"/>
      <c r="E5" s="264"/>
      <c r="F5" s="264"/>
      <c r="G5" s="294"/>
      <c r="H5" s="264"/>
      <c r="I5" s="264"/>
      <c r="J5" s="265">
        <v>0</v>
      </c>
      <c r="K5" s="265">
        <f>J5</f>
        <v>0</v>
      </c>
      <c r="L5" s="266">
        <f t="shared" ref="L5:L36" si="0">estimated_wordcount/scene_count</f>
        <v>1000</v>
      </c>
      <c r="M5" s="266">
        <f>L5</f>
        <v>1000</v>
      </c>
      <c r="N5" s="267">
        <v>0</v>
      </c>
    </row>
    <row r="6" spans="1:14" x14ac:dyDescent="0.25">
      <c r="A6" s="268">
        <f>'Part 2'!C6</f>
        <v>2</v>
      </c>
      <c r="B6" s="269" t="str">
        <f>'Part 2'!D6</f>
        <v>scene 2</v>
      </c>
      <c r="C6" s="270"/>
      <c r="D6" s="269"/>
      <c r="E6" s="271"/>
      <c r="F6" s="271"/>
      <c r="G6" s="294"/>
      <c r="H6" s="271"/>
      <c r="I6" s="271"/>
      <c r="J6" s="271">
        <v>0</v>
      </c>
      <c r="K6" s="272">
        <f>K5+J6</f>
        <v>0</v>
      </c>
      <c r="L6" s="273">
        <f t="shared" si="0"/>
        <v>1000</v>
      </c>
      <c r="M6" s="273">
        <f>M5+L6</f>
        <v>2000</v>
      </c>
      <c r="N6" s="274">
        <v>8</v>
      </c>
    </row>
    <row r="7" spans="1:14" x14ac:dyDescent="0.25">
      <c r="A7" s="268">
        <f>'Part 2'!C7</f>
        <v>3</v>
      </c>
      <c r="B7" s="269" t="str">
        <f>'Part 2'!D7</f>
        <v>scene 3</v>
      </c>
      <c r="C7" s="270"/>
      <c r="D7" s="269"/>
      <c r="E7" s="271"/>
      <c r="F7" s="271"/>
      <c r="G7" s="294"/>
      <c r="H7" s="271"/>
      <c r="I7" s="271"/>
      <c r="J7" s="271">
        <v>0</v>
      </c>
      <c r="K7" s="271">
        <f t="shared" ref="K7:K70" si="1">K6+J7</f>
        <v>0</v>
      </c>
      <c r="L7" s="273">
        <f t="shared" si="0"/>
        <v>1000</v>
      </c>
      <c r="M7" s="273">
        <f t="shared" ref="M7:M70" si="2">M6+L7</f>
        <v>3000</v>
      </c>
      <c r="N7" s="274">
        <v>11</v>
      </c>
    </row>
    <row r="8" spans="1:14" x14ac:dyDescent="0.25">
      <c r="A8" s="268">
        <f>'Part 2'!C8</f>
        <v>4</v>
      </c>
      <c r="B8" s="269" t="str">
        <f>'Part 2'!D8</f>
        <v>scene 4</v>
      </c>
      <c r="C8" s="270"/>
      <c r="D8" s="269"/>
      <c r="E8" s="271"/>
      <c r="F8" s="271"/>
      <c r="G8" s="294"/>
      <c r="H8" s="271"/>
      <c r="I8" s="271"/>
      <c r="J8" s="271">
        <v>0</v>
      </c>
      <c r="K8" s="271">
        <f t="shared" si="1"/>
        <v>0</v>
      </c>
      <c r="L8" s="273">
        <f t="shared" si="0"/>
        <v>1000</v>
      </c>
      <c r="M8" s="273">
        <f t="shared" si="2"/>
        <v>4000</v>
      </c>
      <c r="N8" s="274">
        <f>N7+4</f>
        <v>15</v>
      </c>
    </row>
    <row r="9" spans="1:14" x14ac:dyDescent="0.25">
      <c r="A9" s="268">
        <f>'Part 2'!C9</f>
        <v>5</v>
      </c>
      <c r="B9" s="269" t="str">
        <f>'Part 2'!D9</f>
        <v>scene 5</v>
      </c>
      <c r="C9" s="270"/>
      <c r="D9" s="269"/>
      <c r="E9" s="271"/>
      <c r="F9" s="271"/>
      <c r="G9" s="294"/>
      <c r="H9" s="271"/>
      <c r="I9" s="271"/>
      <c r="J9" s="271">
        <v>0</v>
      </c>
      <c r="K9" s="271">
        <f t="shared" si="1"/>
        <v>0</v>
      </c>
      <c r="L9" s="273">
        <f t="shared" si="0"/>
        <v>1000</v>
      </c>
      <c r="M9" s="273">
        <f t="shared" si="2"/>
        <v>5000</v>
      </c>
      <c r="N9" s="274">
        <f t="shared" ref="N9:N23" si="3">N8+4</f>
        <v>19</v>
      </c>
    </row>
    <row r="10" spans="1:14" x14ac:dyDescent="0.25">
      <c r="A10" s="268">
        <f>'Part 2'!C10</f>
        <v>6</v>
      </c>
      <c r="B10" s="269" t="str">
        <f>'Part 2'!D10</f>
        <v>scene 6</v>
      </c>
      <c r="C10" s="270"/>
      <c r="D10" s="269"/>
      <c r="E10" s="271"/>
      <c r="F10" s="271"/>
      <c r="G10" s="294"/>
      <c r="H10" s="271"/>
      <c r="I10" s="271"/>
      <c r="J10" s="271">
        <v>0</v>
      </c>
      <c r="K10" s="271">
        <f t="shared" si="1"/>
        <v>0</v>
      </c>
      <c r="L10" s="273">
        <f t="shared" si="0"/>
        <v>1000</v>
      </c>
      <c r="M10" s="273">
        <f t="shared" si="2"/>
        <v>6000</v>
      </c>
      <c r="N10" s="274">
        <f t="shared" si="3"/>
        <v>23</v>
      </c>
    </row>
    <row r="11" spans="1:14" x14ac:dyDescent="0.25">
      <c r="A11" s="268">
        <f>'Part 2'!C11</f>
        <v>7</v>
      </c>
      <c r="B11" s="269" t="str">
        <f>'Part 2'!D11</f>
        <v>scene 7</v>
      </c>
      <c r="C11" s="270"/>
      <c r="D11" s="269"/>
      <c r="E11" s="271"/>
      <c r="F11" s="271"/>
      <c r="G11" s="294"/>
      <c r="H11" s="271"/>
      <c r="I11" s="271"/>
      <c r="J11" s="271">
        <v>0</v>
      </c>
      <c r="K11" s="271">
        <f t="shared" si="1"/>
        <v>0</v>
      </c>
      <c r="L11" s="273">
        <f t="shared" si="0"/>
        <v>1000</v>
      </c>
      <c r="M11" s="273">
        <f t="shared" si="2"/>
        <v>7000</v>
      </c>
      <c r="N11" s="274">
        <f t="shared" si="3"/>
        <v>27</v>
      </c>
    </row>
    <row r="12" spans="1:14" x14ac:dyDescent="0.25">
      <c r="A12" s="268">
        <f>'Part 2'!C12</f>
        <v>8</v>
      </c>
      <c r="B12" s="269" t="str">
        <f>'Part 2'!D12</f>
        <v>scene 8</v>
      </c>
      <c r="C12" s="270"/>
      <c r="D12" s="269"/>
      <c r="E12" s="271"/>
      <c r="F12" s="271"/>
      <c r="G12" s="294"/>
      <c r="H12" s="271"/>
      <c r="I12" s="271"/>
      <c r="J12" s="271">
        <v>0</v>
      </c>
      <c r="K12" s="271">
        <f t="shared" si="1"/>
        <v>0</v>
      </c>
      <c r="L12" s="273">
        <f t="shared" si="0"/>
        <v>1000</v>
      </c>
      <c r="M12" s="273">
        <f t="shared" si="2"/>
        <v>8000</v>
      </c>
      <c r="N12" s="274">
        <f t="shared" si="3"/>
        <v>31</v>
      </c>
    </row>
    <row r="13" spans="1:14" x14ac:dyDescent="0.25">
      <c r="A13" s="268">
        <f>'Part 2'!C13</f>
        <v>9</v>
      </c>
      <c r="B13" s="269" t="str">
        <f>'Part 2'!D13</f>
        <v>scene 9</v>
      </c>
      <c r="C13" s="270"/>
      <c r="D13" s="269"/>
      <c r="E13" s="271"/>
      <c r="F13" s="271"/>
      <c r="G13" s="294"/>
      <c r="H13" s="271"/>
      <c r="I13" s="271"/>
      <c r="J13" s="271">
        <v>0</v>
      </c>
      <c r="K13" s="271">
        <f t="shared" si="1"/>
        <v>0</v>
      </c>
      <c r="L13" s="273">
        <f t="shared" si="0"/>
        <v>1000</v>
      </c>
      <c r="M13" s="273">
        <f t="shared" si="2"/>
        <v>9000</v>
      </c>
      <c r="N13" s="274">
        <f t="shared" si="3"/>
        <v>35</v>
      </c>
    </row>
    <row r="14" spans="1:14" x14ac:dyDescent="0.25">
      <c r="A14" s="268">
        <f>'Part 2'!C14</f>
        <v>10</v>
      </c>
      <c r="B14" s="269" t="str">
        <f>'Part 2'!D14</f>
        <v>scene 10</v>
      </c>
      <c r="C14" s="270"/>
      <c r="D14" s="269"/>
      <c r="E14" s="271"/>
      <c r="F14" s="271"/>
      <c r="G14" s="294"/>
      <c r="H14" s="271"/>
      <c r="I14" s="271"/>
      <c r="J14" s="271">
        <v>0</v>
      </c>
      <c r="K14" s="271">
        <f t="shared" si="1"/>
        <v>0</v>
      </c>
      <c r="L14" s="273">
        <f t="shared" si="0"/>
        <v>1000</v>
      </c>
      <c r="M14" s="273">
        <f t="shared" si="2"/>
        <v>10000</v>
      </c>
      <c r="N14" s="274">
        <f t="shared" si="3"/>
        <v>39</v>
      </c>
    </row>
    <row r="15" spans="1:14" x14ac:dyDescent="0.25">
      <c r="A15" s="268">
        <f>'Part 2'!C15</f>
        <v>11</v>
      </c>
      <c r="B15" s="269" t="str">
        <f>'Part 2'!D15</f>
        <v>scene 11</v>
      </c>
      <c r="C15" s="270"/>
      <c r="D15" s="269"/>
      <c r="E15" s="271"/>
      <c r="F15" s="271"/>
      <c r="G15" s="294"/>
      <c r="H15" s="271"/>
      <c r="I15" s="271"/>
      <c r="J15" s="271">
        <v>0</v>
      </c>
      <c r="K15" s="271">
        <f t="shared" si="1"/>
        <v>0</v>
      </c>
      <c r="L15" s="273">
        <f t="shared" si="0"/>
        <v>1000</v>
      </c>
      <c r="M15" s="273">
        <f t="shared" si="2"/>
        <v>11000</v>
      </c>
      <c r="N15" s="274">
        <f t="shared" si="3"/>
        <v>43</v>
      </c>
    </row>
    <row r="16" spans="1:14" x14ac:dyDescent="0.25">
      <c r="A16" s="268">
        <f>'Part 2'!C16</f>
        <v>12</v>
      </c>
      <c r="B16" s="269" t="str">
        <f>'Part 2'!D16</f>
        <v>scene 12</v>
      </c>
      <c r="C16" s="270"/>
      <c r="D16" s="269"/>
      <c r="E16" s="271"/>
      <c r="F16" s="271"/>
      <c r="G16" s="294"/>
      <c r="H16" s="271"/>
      <c r="I16" s="271"/>
      <c r="J16" s="271">
        <v>0</v>
      </c>
      <c r="K16" s="271">
        <f t="shared" si="1"/>
        <v>0</v>
      </c>
      <c r="L16" s="273">
        <f t="shared" si="0"/>
        <v>1000</v>
      </c>
      <c r="M16" s="273">
        <f t="shared" si="2"/>
        <v>12000</v>
      </c>
      <c r="N16" s="274">
        <f t="shared" si="3"/>
        <v>47</v>
      </c>
    </row>
    <row r="17" spans="1:14" x14ac:dyDescent="0.25">
      <c r="A17" s="268">
        <f>'Part 2'!C17</f>
        <v>13</v>
      </c>
      <c r="B17" s="269" t="str">
        <f>'Part 2'!D17</f>
        <v>scene 13</v>
      </c>
      <c r="C17" s="270"/>
      <c r="D17" s="269"/>
      <c r="E17" s="271"/>
      <c r="F17" s="271"/>
      <c r="G17" s="294"/>
      <c r="H17" s="271"/>
      <c r="I17" s="271"/>
      <c r="J17" s="271">
        <v>0</v>
      </c>
      <c r="K17" s="271">
        <f t="shared" si="1"/>
        <v>0</v>
      </c>
      <c r="L17" s="273">
        <f t="shared" si="0"/>
        <v>1000</v>
      </c>
      <c r="M17" s="273">
        <f t="shared" si="2"/>
        <v>13000</v>
      </c>
      <c r="N17" s="274">
        <f t="shared" si="3"/>
        <v>51</v>
      </c>
    </row>
    <row r="18" spans="1:14" x14ac:dyDescent="0.25">
      <c r="A18" s="268">
        <f>'Part 2'!C18</f>
        <v>14</v>
      </c>
      <c r="B18" s="269" t="str">
        <f>'Part 2'!D18</f>
        <v>scene 14</v>
      </c>
      <c r="C18" s="270"/>
      <c r="D18" s="269"/>
      <c r="E18" s="271"/>
      <c r="F18" s="271"/>
      <c r="G18" s="294"/>
      <c r="H18" s="271"/>
      <c r="I18" s="271"/>
      <c r="J18" s="271">
        <v>0</v>
      </c>
      <c r="K18" s="271">
        <f t="shared" si="1"/>
        <v>0</v>
      </c>
      <c r="L18" s="273">
        <f t="shared" si="0"/>
        <v>1000</v>
      </c>
      <c r="M18" s="273">
        <f t="shared" si="2"/>
        <v>14000</v>
      </c>
      <c r="N18" s="274">
        <f t="shared" si="3"/>
        <v>55</v>
      </c>
    </row>
    <row r="19" spans="1:14" x14ac:dyDescent="0.25">
      <c r="A19" s="268">
        <f>'Part 2'!C19</f>
        <v>15</v>
      </c>
      <c r="B19" s="269" t="str">
        <f>'Part 2'!D19</f>
        <v>scene 15</v>
      </c>
      <c r="C19" s="270"/>
      <c r="D19" s="269"/>
      <c r="E19" s="271"/>
      <c r="F19" s="271"/>
      <c r="G19" s="294"/>
      <c r="H19" s="271"/>
      <c r="I19" s="271"/>
      <c r="J19" s="271">
        <v>0</v>
      </c>
      <c r="K19" s="271">
        <f t="shared" si="1"/>
        <v>0</v>
      </c>
      <c r="L19" s="273">
        <f t="shared" si="0"/>
        <v>1000</v>
      </c>
      <c r="M19" s="273">
        <f t="shared" si="2"/>
        <v>15000</v>
      </c>
      <c r="N19" s="274">
        <f t="shared" si="3"/>
        <v>59</v>
      </c>
    </row>
    <row r="20" spans="1:14" x14ac:dyDescent="0.25">
      <c r="A20" s="268">
        <f>'Part 2'!C20</f>
        <v>16</v>
      </c>
      <c r="B20" s="269" t="str">
        <f>'Part 2'!D20</f>
        <v>scene 16</v>
      </c>
      <c r="C20" s="270"/>
      <c r="D20" s="269"/>
      <c r="E20" s="271"/>
      <c r="F20" s="271"/>
      <c r="G20" s="294"/>
      <c r="H20" s="271"/>
      <c r="I20" s="271"/>
      <c r="J20" s="271">
        <v>0</v>
      </c>
      <c r="K20" s="271">
        <f t="shared" si="1"/>
        <v>0</v>
      </c>
      <c r="L20" s="273">
        <f t="shared" si="0"/>
        <v>1000</v>
      </c>
      <c r="M20" s="273">
        <f t="shared" si="2"/>
        <v>16000</v>
      </c>
      <c r="N20" s="274">
        <f t="shared" si="3"/>
        <v>63</v>
      </c>
    </row>
    <row r="21" spans="1:14" x14ac:dyDescent="0.25">
      <c r="A21" s="268">
        <f>'Part 2'!C21</f>
        <v>17</v>
      </c>
      <c r="B21" s="269" t="str">
        <f>'Part 2'!D21</f>
        <v>scene 17</v>
      </c>
      <c r="C21" s="270"/>
      <c r="D21" s="269"/>
      <c r="E21" s="271"/>
      <c r="F21" s="271"/>
      <c r="G21" s="294"/>
      <c r="H21" s="271"/>
      <c r="I21" s="271"/>
      <c r="J21" s="271">
        <v>0</v>
      </c>
      <c r="K21" s="271">
        <f t="shared" si="1"/>
        <v>0</v>
      </c>
      <c r="L21" s="273">
        <f t="shared" si="0"/>
        <v>1000</v>
      </c>
      <c r="M21" s="273">
        <f t="shared" si="2"/>
        <v>17000</v>
      </c>
      <c r="N21" s="274">
        <f t="shared" si="3"/>
        <v>67</v>
      </c>
    </row>
    <row r="22" spans="1:14" x14ac:dyDescent="0.25">
      <c r="A22" s="268">
        <f>'Part 2'!C22</f>
        <v>18</v>
      </c>
      <c r="B22" s="269" t="str">
        <f>'Part 2'!D22</f>
        <v>scene 18</v>
      </c>
      <c r="C22" s="270"/>
      <c r="D22" s="269"/>
      <c r="E22" s="271"/>
      <c r="F22" s="271"/>
      <c r="G22" s="294"/>
      <c r="H22" s="271"/>
      <c r="I22" s="271"/>
      <c r="J22" s="271">
        <v>0</v>
      </c>
      <c r="K22" s="271">
        <f t="shared" si="1"/>
        <v>0</v>
      </c>
      <c r="L22" s="273">
        <f t="shared" si="0"/>
        <v>1000</v>
      </c>
      <c r="M22" s="273">
        <f t="shared" si="2"/>
        <v>18000</v>
      </c>
      <c r="N22" s="274">
        <f t="shared" si="3"/>
        <v>71</v>
      </c>
    </row>
    <row r="23" spans="1:14" x14ac:dyDescent="0.25">
      <c r="A23" s="268">
        <f>'Part 2'!C23</f>
        <v>19</v>
      </c>
      <c r="B23" s="269" t="str">
        <f>'Part 2'!D23</f>
        <v>scene 19</v>
      </c>
      <c r="C23" s="270"/>
      <c r="D23" s="269"/>
      <c r="E23" s="271"/>
      <c r="F23" s="271"/>
      <c r="G23" s="294"/>
      <c r="H23" s="271"/>
      <c r="I23" s="271"/>
      <c r="J23" s="271">
        <v>0</v>
      </c>
      <c r="K23" s="271">
        <f t="shared" si="1"/>
        <v>0</v>
      </c>
      <c r="L23" s="273">
        <f t="shared" si="0"/>
        <v>1000</v>
      </c>
      <c r="M23" s="273">
        <f t="shared" si="2"/>
        <v>19000</v>
      </c>
      <c r="N23" s="274">
        <f t="shared" si="3"/>
        <v>75</v>
      </c>
    </row>
    <row r="24" spans="1:14" x14ac:dyDescent="0.25">
      <c r="A24" s="268">
        <f>'Part 2'!C24</f>
        <v>20</v>
      </c>
      <c r="B24" s="269" t="str">
        <f>'Part 2'!D24</f>
        <v>scene 20</v>
      </c>
      <c r="C24" s="270"/>
      <c r="D24" s="269"/>
      <c r="E24" s="271"/>
      <c r="F24" s="271"/>
      <c r="G24" s="294"/>
      <c r="H24" s="271"/>
      <c r="I24" s="271"/>
      <c r="J24" s="271">
        <v>0</v>
      </c>
      <c r="K24" s="271">
        <f t="shared" si="1"/>
        <v>0</v>
      </c>
      <c r="L24" s="273">
        <f t="shared" si="0"/>
        <v>1000</v>
      </c>
      <c r="M24" s="273">
        <f t="shared" si="2"/>
        <v>20000</v>
      </c>
      <c r="N24" s="274">
        <v>75</v>
      </c>
    </row>
    <row r="25" spans="1:14" x14ac:dyDescent="0.25">
      <c r="A25" s="268">
        <f>'Part 2'!C25</f>
        <v>21</v>
      </c>
      <c r="B25" s="269" t="str">
        <f>'Part 2'!D25</f>
        <v>scene 21</v>
      </c>
      <c r="C25" s="270"/>
      <c r="D25" s="269"/>
      <c r="E25" s="271"/>
      <c r="F25" s="271"/>
      <c r="G25" s="294"/>
      <c r="H25" s="271"/>
      <c r="I25" s="271"/>
      <c r="J25" s="271">
        <v>0</v>
      </c>
      <c r="K25" s="271">
        <f t="shared" si="1"/>
        <v>0</v>
      </c>
      <c r="L25" s="273">
        <f t="shared" si="0"/>
        <v>1000</v>
      </c>
      <c r="M25" s="273">
        <f t="shared" si="2"/>
        <v>21000</v>
      </c>
      <c r="N25" s="274">
        <v>76</v>
      </c>
    </row>
    <row r="26" spans="1:14" x14ac:dyDescent="0.25">
      <c r="A26" s="275">
        <f>'Part 2'!C26</f>
        <v>22</v>
      </c>
      <c r="B26" s="276" t="str">
        <f>'Part 2'!D26</f>
        <v>scene 22</v>
      </c>
      <c r="C26" s="277"/>
      <c r="D26" s="276"/>
      <c r="E26" s="278"/>
      <c r="F26" s="278"/>
      <c r="G26" s="295"/>
      <c r="H26" s="278"/>
      <c r="I26" s="278"/>
      <c r="J26" s="278">
        <v>0</v>
      </c>
      <c r="K26" s="278">
        <f t="shared" si="1"/>
        <v>0</v>
      </c>
      <c r="L26" s="279">
        <f t="shared" si="0"/>
        <v>1000</v>
      </c>
      <c r="M26" s="279">
        <f t="shared" si="2"/>
        <v>22000</v>
      </c>
      <c r="N26" s="280">
        <v>76</v>
      </c>
    </row>
    <row r="27" spans="1:14" x14ac:dyDescent="0.25">
      <c r="A27" s="275">
        <f>'Part 2'!C27</f>
        <v>23</v>
      </c>
      <c r="B27" s="276" t="str">
        <f>'Part 2'!D27</f>
        <v>scene 23</v>
      </c>
      <c r="C27" s="277"/>
      <c r="D27" s="276"/>
      <c r="E27" s="278"/>
      <c r="F27" s="278"/>
      <c r="G27" s="295"/>
      <c r="H27" s="278"/>
      <c r="I27" s="278"/>
      <c r="J27" s="278">
        <v>0</v>
      </c>
      <c r="K27" s="278">
        <f t="shared" si="1"/>
        <v>0</v>
      </c>
      <c r="L27" s="279">
        <f t="shared" si="0"/>
        <v>1000</v>
      </c>
      <c r="M27" s="279">
        <f t="shared" si="2"/>
        <v>23000</v>
      </c>
      <c r="N27" s="280">
        <v>76</v>
      </c>
    </row>
    <row r="28" spans="1:14" x14ac:dyDescent="0.25">
      <c r="A28" s="275">
        <f>'Part 2'!C28</f>
        <v>24</v>
      </c>
      <c r="B28" s="276" t="str">
        <f>'Part 2'!D28</f>
        <v>scene 24</v>
      </c>
      <c r="C28" s="277"/>
      <c r="D28" s="276"/>
      <c r="E28" s="278"/>
      <c r="F28" s="278"/>
      <c r="G28" s="295"/>
      <c r="H28" s="278"/>
      <c r="I28" s="278"/>
      <c r="J28" s="278">
        <v>0</v>
      </c>
      <c r="K28" s="278">
        <f t="shared" si="1"/>
        <v>0</v>
      </c>
      <c r="L28" s="279">
        <f t="shared" si="0"/>
        <v>1000</v>
      </c>
      <c r="M28" s="279">
        <f t="shared" si="2"/>
        <v>24000</v>
      </c>
      <c r="N28" s="280">
        <v>75</v>
      </c>
    </row>
    <row r="29" spans="1:14" x14ac:dyDescent="0.25">
      <c r="A29" s="275">
        <f>'Part 2'!C29</f>
        <v>25</v>
      </c>
      <c r="B29" s="276" t="str">
        <f>'Part 2'!D29</f>
        <v>scene 25</v>
      </c>
      <c r="C29" s="277"/>
      <c r="D29" s="276"/>
      <c r="E29" s="278"/>
      <c r="F29" s="278"/>
      <c r="G29" s="295"/>
      <c r="H29" s="278"/>
      <c r="I29" s="278"/>
      <c r="J29" s="278">
        <v>0</v>
      </c>
      <c r="K29" s="278">
        <f t="shared" si="1"/>
        <v>0</v>
      </c>
      <c r="L29" s="279">
        <f t="shared" si="0"/>
        <v>1000</v>
      </c>
      <c r="M29" s="279">
        <f t="shared" si="2"/>
        <v>25000</v>
      </c>
      <c r="N29" s="280">
        <v>75</v>
      </c>
    </row>
    <row r="30" spans="1:14" x14ac:dyDescent="0.25">
      <c r="A30" s="275">
        <f>'Part 2'!C30</f>
        <v>26</v>
      </c>
      <c r="B30" s="276" t="str">
        <f>'Part 2'!D30</f>
        <v>scene 26</v>
      </c>
      <c r="C30" s="277"/>
      <c r="D30" s="276"/>
      <c r="E30" s="278"/>
      <c r="F30" s="278"/>
      <c r="G30" s="295"/>
      <c r="H30" s="278"/>
      <c r="I30" s="278"/>
      <c r="J30" s="278">
        <v>0</v>
      </c>
      <c r="K30" s="278">
        <f t="shared" si="1"/>
        <v>0</v>
      </c>
      <c r="L30" s="279">
        <f t="shared" si="0"/>
        <v>1000</v>
      </c>
      <c r="M30" s="279">
        <f t="shared" si="2"/>
        <v>26000</v>
      </c>
      <c r="N30" s="280">
        <v>74</v>
      </c>
    </row>
    <row r="31" spans="1:14" x14ac:dyDescent="0.25">
      <c r="A31" s="275">
        <f>'Part 2'!C31</f>
        <v>27</v>
      </c>
      <c r="B31" s="276" t="str">
        <f>'Part 2'!D31</f>
        <v>scene 27</v>
      </c>
      <c r="C31" s="277"/>
      <c r="D31" s="276"/>
      <c r="E31" s="278"/>
      <c r="F31" s="278"/>
      <c r="G31" s="295"/>
      <c r="H31" s="278"/>
      <c r="I31" s="278"/>
      <c r="J31" s="278">
        <v>0</v>
      </c>
      <c r="K31" s="278">
        <f t="shared" si="1"/>
        <v>0</v>
      </c>
      <c r="L31" s="279">
        <f t="shared" si="0"/>
        <v>1000</v>
      </c>
      <c r="M31" s="279">
        <f t="shared" si="2"/>
        <v>27000</v>
      </c>
      <c r="N31" s="280">
        <v>74</v>
      </c>
    </row>
    <row r="32" spans="1:14" x14ac:dyDescent="0.25">
      <c r="A32" s="275">
        <f>'Part 2'!C32</f>
        <v>28</v>
      </c>
      <c r="B32" s="276" t="str">
        <f>'Part 2'!D32</f>
        <v>scene 28</v>
      </c>
      <c r="C32" s="277"/>
      <c r="D32" s="276"/>
      <c r="E32" s="278"/>
      <c r="F32" s="278"/>
      <c r="G32" s="295"/>
      <c r="H32" s="278"/>
      <c r="I32" s="278"/>
      <c r="J32" s="278">
        <v>0</v>
      </c>
      <c r="K32" s="278">
        <f t="shared" si="1"/>
        <v>0</v>
      </c>
      <c r="L32" s="279">
        <f t="shared" si="0"/>
        <v>1000</v>
      </c>
      <c r="M32" s="279">
        <f t="shared" si="2"/>
        <v>28000</v>
      </c>
      <c r="N32" s="280">
        <v>73</v>
      </c>
    </row>
    <row r="33" spans="1:14" x14ac:dyDescent="0.25">
      <c r="A33" s="275">
        <f>'Part 2'!C33</f>
        <v>29</v>
      </c>
      <c r="B33" s="276" t="str">
        <f>'Part 2'!D33</f>
        <v>scene 29</v>
      </c>
      <c r="C33" s="277"/>
      <c r="D33" s="276"/>
      <c r="E33" s="278"/>
      <c r="F33" s="278"/>
      <c r="G33" s="295"/>
      <c r="H33" s="278"/>
      <c r="I33" s="278"/>
      <c r="J33" s="278">
        <v>0</v>
      </c>
      <c r="K33" s="278">
        <f t="shared" si="1"/>
        <v>0</v>
      </c>
      <c r="L33" s="279">
        <f t="shared" si="0"/>
        <v>1000</v>
      </c>
      <c r="M33" s="279">
        <f t="shared" si="2"/>
        <v>29000</v>
      </c>
      <c r="N33" s="280">
        <v>73</v>
      </c>
    </row>
    <row r="34" spans="1:14" x14ac:dyDescent="0.25">
      <c r="A34" s="275">
        <f>'Part 2'!C34</f>
        <v>30</v>
      </c>
      <c r="B34" s="276" t="str">
        <f>'Part 2'!D34</f>
        <v>scene 30</v>
      </c>
      <c r="C34" s="277"/>
      <c r="D34" s="276"/>
      <c r="E34" s="278"/>
      <c r="F34" s="278"/>
      <c r="G34" s="295"/>
      <c r="H34" s="278"/>
      <c r="I34" s="278"/>
      <c r="J34" s="278">
        <v>0</v>
      </c>
      <c r="K34" s="278">
        <f t="shared" si="1"/>
        <v>0</v>
      </c>
      <c r="L34" s="279">
        <f t="shared" si="0"/>
        <v>1000</v>
      </c>
      <c r="M34" s="279">
        <f t="shared" si="2"/>
        <v>30000</v>
      </c>
      <c r="N34" s="280">
        <v>72</v>
      </c>
    </row>
    <row r="35" spans="1:14" x14ac:dyDescent="0.25">
      <c r="A35" s="275">
        <f>'Part 2'!C35</f>
        <v>31</v>
      </c>
      <c r="B35" s="276" t="str">
        <f>'Part 2'!D35</f>
        <v>scene 31</v>
      </c>
      <c r="C35" s="277"/>
      <c r="D35" s="276"/>
      <c r="E35" s="278"/>
      <c r="F35" s="278"/>
      <c r="G35" s="295"/>
      <c r="H35" s="278"/>
      <c r="I35" s="278"/>
      <c r="J35" s="278">
        <v>0</v>
      </c>
      <c r="K35" s="278">
        <f t="shared" si="1"/>
        <v>0</v>
      </c>
      <c r="L35" s="279">
        <f t="shared" si="0"/>
        <v>1000</v>
      </c>
      <c r="M35" s="279">
        <f t="shared" si="2"/>
        <v>31000</v>
      </c>
      <c r="N35" s="280">
        <v>72</v>
      </c>
    </row>
    <row r="36" spans="1:14" x14ac:dyDescent="0.25">
      <c r="A36" s="275">
        <f>'Part 2'!C36</f>
        <v>32</v>
      </c>
      <c r="B36" s="276" t="str">
        <f>'Part 2'!D36</f>
        <v>scene 32</v>
      </c>
      <c r="C36" s="277"/>
      <c r="D36" s="276"/>
      <c r="E36" s="278"/>
      <c r="F36" s="278"/>
      <c r="G36" s="295"/>
      <c r="H36" s="278"/>
      <c r="I36" s="278"/>
      <c r="J36" s="278">
        <v>0</v>
      </c>
      <c r="K36" s="278">
        <f t="shared" si="1"/>
        <v>0</v>
      </c>
      <c r="L36" s="279">
        <f t="shared" si="0"/>
        <v>1000</v>
      </c>
      <c r="M36" s="279">
        <f t="shared" si="2"/>
        <v>32000</v>
      </c>
      <c r="N36" s="280">
        <v>68</v>
      </c>
    </row>
    <row r="37" spans="1:14" x14ac:dyDescent="0.25">
      <c r="A37" s="275">
        <f>'Part 2'!C37</f>
        <v>33</v>
      </c>
      <c r="B37" s="276" t="str">
        <f>'Part 2'!D37</f>
        <v>scene 33</v>
      </c>
      <c r="C37" s="277"/>
      <c r="D37" s="276"/>
      <c r="E37" s="278"/>
      <c r="F37" s="278"/>
      <c r="G37" s="295"/>
      <c r="H37" s="278"/>
      <c r="I37" s="278"/>
      <c r="J37" s="278">
        <v>0</v>
      </c>
      <c r="K37" s="278">
        <f t="shared" si="1"/>
        <v>0</v>
      </c>
      <c r="L37" s="279">
        <f t="shared" ref="L37:L68" si="4">estimated_wordcount/scene_count</f>
        <v>1000</v>
      </c>
      <c r="M37" s="279">
        <f t="shared" si="2"/>
        <v>33000</v>
      </c>
      <c r="N37" s="280">
        <v>67</v>
      </c>
    </row>
    <row r="38" spans="1:14" x14ac:dyDescent="0.25">
      <c r="A38" s="275">
        <f>'Part 2'!C38</f>
        <v>34</v>
      </c>
      <c r="B38" s="276" t="str">
        <f>'Part 2'!D38</f>
        <v>scene 34</v>
      </c>
      <c r="C38" s="277"/>
      <c r="D38" s="276"/>
      <c r="E38" s="278"/>
      <c r="F38" s="278"/>
      <c r="G38" s="295"/>
      <c r="H38" s="278"/>
      <c r="I38" s="278"/>
      <c r="J38" s="278">
        <v>0</v>
      </c>
      <c r="K38" s="278">
        <f t="shared" si="1"/>
        <v>0</v>
      </c>
      <c r="L38" s="279">
        <f t="shared" si="4"/>
        <v>1000</v>
      </c>
      <c r="M38" s="279">
        <f t="shared" si="2"/>
        <v>34000</v>
      </c>
      <c r="N38" s="280">
        <v>67</v>
      </c>
    </row>
    <row r="39" spans="1:14" x14ac:dyDescent="0.25">
      <c r="A39" s="275">
        <f>'Part 2'!C39</f>
        <v>35</v>
      </c>
      <c r="B39" s="276" t="str">
        <f>'Part 2'!D39</f>
        <v>scene 35</v>
      </c>
      <c r="C39" s="277"/>
      <c r="D39" s="276"/>
      <c r="E39" s="278"/>
      <c r="F39" s="278"/>
      <c r="G39" s="295"/>
      <c r="H39" s="278"/>
      <c r="I39" s="278"/>
      <c r="J39" s="278">
        <v>0</v>
      </c>
      <c r="K39" s="278">
        <f t="shared" si="1"/>
        <v>0</v>
      </c>
      <c r="L39" s="279">
        <f t="shared" si="4"/>
        <v>1000</v>
      </c>
      <c r="M39" s="279">
        <f t="shared" si="2"/>
        <v>35000</v>
      </c>
      <c r="N39" s="280">
        <v>66</v>
      </c>
    </row>
    <row r="40" spans="1:14" x14ac:dyDescent="0.25">
      <c r="A40" s="275">
        <f>'Part 2'!C40</f>
        <v>36</v>
      </c>
      <c r="B40" s="276" t="str">
        <f>'Part 2'!D40</f>
        <v>scene 36</v>
      </c>
      <c r="C40" s="277"/>
      <c r="D40" s="276"/>
      <c r="E40" s="278"/>
      <c r="F40" s="278"/>
      <c r="G40" s="295"/>
      <c r="H40" s="278"/>
      <c r="I40" s="278"/>
      <c r="J40" s="278">
        <v>0</v>
      </c>
      <c r="K40" s="278">
        <f t="shared" si="1"/>
        <v>0</v>
      </c>
      <c r="L40" s="279">
        <f t="shared" si="4"/>
        <v>1000</v>
      </c>
      <c r="M40" s="279">
        <f t="shared" si="2"/>
        <v>36000</v>
      </c>
      <c r="N40" s="280">
        <v>66</v>
      </c>
    </row>
    <row r="41" spans="1:14" x14ac:dyDescent="0.25">
      <c r="A41" s="275">
        <f>'Part 2'!C41</f>
        <v>37</v>
      </c>
      <c r="B41" s="276" t="str">
        <f>'Part 2'!D41</f>
        <v>scene 37</v>
      </c>
      <c r="C41" s="277"/>
      <c r="D41" s="276"/>
      <c r="E41" s="278"/>
      <c r="F41" s="278"/>
      <c r="G41" s="295"/>
      <c r="H41" s="278"/>
      <c r="I41" s="278"/>
      <c r="J41" s="278">
        <v>0</v>
      </c>
      <c r="K41" s="278">
        <f t="shared" si="1"/>
        <v>0</v>
      </c>
      <c r="L41" s="279">
        <f t="shared" si="4"/>
        <v>1000</v>
      </c>
      <c r="M41" s="279">
        <f t="shared" si="2"/>
        <v>37000</v>
      </c>
      <c r="N41" s="280">
        <v>65</v>
      </c>
    </row>
    <row r="42" spans="1:14" x14ac:dyDescent="0.25">
      <c r="A42" s="275">
        <f>'Part 2'!C42</f>
        <v>38</v>
      </c>
      <c r="B42" s="276" t="str">
        <f>'Part 2'!D42</f>
        <v>scene 38</v>
      </c>
      <c r="C42" s="277"/>
      <c r="D42" s="276"/>
      <c r="E42" s="278"/>
      <c r="F42" s="278"/>
      <c r="G42" s="295"/>
      <c r="H42" s="278"/>
      <c r="I42" s="278"/>
      <c r="J42" s="278">
        <v>0</v>
      </c>
      <c r="K42" s="278">
        <f t="shared" si="1"/>
        <v>0</v>
      </c>
      <c r="L42" s="279">
        <f t="shared" si="4"/>
        <v>1000</v>
      </c>
      <c r="M42" s="279">
        <f t="shared" si="2"/>
        <v>38000</v>
      </c>
      <c r="N42" s="280">
        <v>65</v>
      </c>
    </row>
    <row r="43" spans="1:14" x14ac:dyDescent="0.25">
      <c r="A43" s="275">
        <f>'Part 2'!C43</f>
        <v>39</v>
      </c>
      <c r="B43" s="276" t="str">
        <f>'Part 2'!D43</f>
        <v>scene 39</v>
      </c>
      <c r="C43" s="277"/>
      <c r="D43" s="276"/>
      <c r="E43" s="278"/>
      <c r="F43" s="278"/>
      <c r="G43" s="295"/>
      <c r="H43" s="278"/>
      <c r="I43" s="278"/>
      <c r="J43" s="278">
        <v>0</v>
      </c>
      <c r="K43" s="278">
        <f t="shared" si="1"/>
        <v>0</v>
      </c>
      <c r="L43" s="279">
        <f t="shared" si="4"/>
        <v>1000</v>
      </c>
      <c r="M43" s="279">
        <f t="shared" si="2"/>
        <v>39000</v>
      </c>
      <c r="N43" s="280">
        <v>64</v>
      </c>
    </row>
    <row r="44" spans="1:14" x14ac:dyDescent="0.25">
      <c r="A44" s="275">
        <f>'Part 2'!C44</f>
        <v>40</v>
      </c>
      <c r="B44" s="276" t="str">
        <f>'Part 2'!D44</f>
        <v>scene 40</v>
      </c>
      <c r="C44" s="277"/>
      <c r="D44" s="276"/>
      <c r="E44" s="278"/>
      <c r="F44" s="278"/>
      <c r="G44" s="295"/>
      <c r="H44" s="278"/>
      <c r="I44" s="278"/>
      <c r="J44" s="278">
        <v>0</v>
      </c>
      <c r="K44" s="278">
        <f t="shared" si="1"/>
        <v>0</v>
      </c>
      <c r="L44" s="279">
        <f t="shared" si="4"/>
        <v>1000</v>
      </c>
      <c r="M44" s="279">
        <f t="shared" si="2"/>
        <v>40000</v>
      </c>
      <c r="N44" s="280">
        <v>64</v>
      </c>
    </row>
    <row r="45" spans="1:14" x14ac:dyDescent="0.25">
      <c r="A45" s="275">
        <f>'Part 2'!C45</f>
        <v>41</v>
      </c>
      <c r="B45" s="276" t="str">
        <f>'Part 2'!D45</f>
        <v>scene 41</v>
      </c>
      <c r="C45" s="277"/>
      <c r="D45" s="276"/>
      <c r="E45" s="278"/>
      <c r="F45" s="278"/>
      <c r="G45" s="295"/>
      <c r="H45" s="278"/>
      <c r="I45" s="278"/>
      <c r="J45" s="278">
        <v>0</v>
      </c>
      <c r="K45" s="278">
        <f t="shared" si="1"/>
        <v>0</v>
      </c>
      <c r="L45" s="279">
        <f t="shared" si="4"/>
        <v>1000</v>
      </c>
      <c r="M45" s="279">
        <f t="shared" si="2"/>
        <v>41000</v>
      </c>
      <c r="N45" s="280">
        <v>65</v>
      </c>
    </row>
    <row r="46" spans="1:14" x14ac:dyDescent="0.25">
      <c r="A46" s="275">
        <f>'Part 2'!C46</f>
        <v>42</v>
      </c>
      <c r="B46" s="276" t="str">
        <f>'Part 2'!D46</f>
        <v>scene 42</v>
      </c>
      <c r="C46" s="277"/>
      <c r="D46" s="276"/>
      <c r="E46" s="278"/>
      <c r="F46" s="278"/>
      <c r="G46" s="295"/>
      <c r="H46" s="278"/>
      <c r="I46" s="278"/>
      <c r="J46" s="278">
        <v>0</v>
      </c>
      <c r="K46" s="278">
        <f t="shared" si="1"/>
        <v>0</v>
      </c>
      <c r="L46" s="279">
        <f t="shared" si="4"/>
        <v>1000</v>
      </c>
      <c r="M46" s="279">
        <f t="shared" si="2"/>
        <v>42000</v>
      </c>
      <c r="N46" s="280">
        <v>65</v>
      </c>
    </row>
    <row r="47" spans="1:14" x14ac:dyDescent="0.25">
      <c r="A47" s="275">
        <f>'Part 2'!C47</f>
        <v>43</v>
      </c>
      <c r="B47" s="276" t="str">
        <f>'Part 2'!D47</f>
        <v>scene 43</v>
      </c>
      <c r="C47" s="277"/>
      <c r="D47" s="276"/>
      <c r="E47" s="278"/>
      <c r="F47" s="278"/>
      <c r="G47" s="295"/>
      <c r="H47" s="278"/>
      <c r="I47" s="278"/>
      <c r="J47" s="278">
        <v>0</v>
      </c>
      <c r="K47" s="278">
        <f t="shared" si="1"/>
        <v>0</v>
      </c>
      <c r="L47" s="279">
        <f t="shared" si="4"/>
        <v>1000</v>
      </c>
      <c r="M47" s="279">
        <f t="shared" si="2"/>
        <v>43000</v>
      </c>
      <c r="N47" s="280">
        <v>66</v>
      </c>
    </row>
    <row r="48" spans="1:14" x14ac:dyDescent="0.25">
      <c r="A48" s="275">
        <f>'Part 2'!C48</f>
        <v>44</v>
      </c>
      <c r="B48" s="276" t="str">
        <f>'Part 2'!D48</f>
        <v>scene 44</v>
      </c>
      <c r="C48" s="277"/>
      <c r="D48" s="276"/>
      <c r="E48" s="278"/>
      <c r="F48" s="278"/>
      <c r="G48" s="295"/>
      <c r="H48" s="278"/>
      <c r="I48" s="278"/>
      <c r="J48" s="278">
        <v>0</v>
      </c>
      <c r="K48" s="278">
        <f t="shared" si="1"/>
        <v>0</v>
      </c>
      <c r="L48" s="279">
        <f t="shared" si="4"/>
        <v>1000</v>
      </c>
      <c r="M48" s="279">
        <f t="shared" si="2"/>
        <v>44000</v>
      </c>
      <c r="N48" s="280">
        <v>66</v>
      </c>
    </row>
    <row r="49" spans="1:14" x14ac:dyDescent="0.25">
      <c r="A49" s="275">
        <f>'Part 2'!C49</f>
        <v>45</v>
      </c>
      <c r="B49" s="276" t="str">
        <f>'Part 2'!D49</f>
        <v>scene 45</v>
      </c>
      <c r="C49" s="277"/>
      <c r="D49" s="276"/>
      <c r="E49" s="278"/>
      <c r="F49" s="278"/>
      <c r="G49" s="295"/>
      <c r="H49" s="278"/>
      <c r="I49" s="278"/>
      <c r="J49" s="278">
        <v>0</v>
      </c>
      <c r="K49" s="278">
        <f t="shared" si="1"/>
        <v>0</v>
      </c>
      <c r="L49" s="279">
        <f t="shared" si="4"/>
        <v>1000</v>
      </c>
      <c r="M49" s="279">
        <f t="shared" si="2"/>
        <v>45000</v>
      </c>
      <c r="N49" s="280">
        <v>67</v>
      </c>
    </row>
    <row r="50" spans="1:14" x14ac:dyDescent="0.25">
      <c r="A50" s="275">
        <f>'Part 2'!C50</f>
        <v>46</v>
      </c>
      <c r="B50" s="276" t="str">
        <f>'Part 2'!D50</f>
        <v>scene 46</v>
      </c>
      <c r="C50" s="277"/>
      <c r="D50" s="276"/>
      <c r="E50" s="278"/>
      <c r="F50" s="278"/>
      <c r="G50" s="295"/>
      <c r="H50" s="278"/>
      <c r="I50" s="278"/>
      <c r="J50" s="278">
        <v>0</v>
      </c>
      <c r="K50" s="278">
        <f t="shared" si="1"/>
        <v>0</v>
      </c>
      <c r="L50" s="279">
        <f t="shared" si="4"/>
        <v>1000</v>
      </c>
      <c r="M50" s="279">
        <f t="shared" si="2"/>
        <v>46000</v>
      </c>
      <c r="N50" s="280">
        <v>67</v>
      </c>
    </row>
    <row r="51" spans="1:14" x14ac:dyDescent="0.25">
      <c r="A51" s="275">
        <f>'Part 2'!C51</f>
        <v>47</v>
      </c>
      <c r="B51" s="276" t="str">
        <f>'Part 2'!D51</f>
        <v>scene 47</v>
      </c>
      <c r="C51" s="277"/>
      <c r="D51" s="276"/>
      <c r="E51" s="278"/>
      <c r="F51" s="278"/>
      <c r="G51" s="295"/>
      <c r="H51" s="278"/>
      <c r="I51" s="278"/>
      <c r="J51" s="278">
        <v>0</v>
      </c>
      <c r="K51" s="278">
        <f t="shared" si="1"/>
        <v>0</v>
      </c>
      <c r="L51" s="279">
        <f t="shared" si="4"/>
        <v>1000</v>
      </c>
      <c r="M51" s="279">
        <f t="shared" si="2"/>
        <v>47000</v>
      </c>
      <c r="N51" s="280">
        <v>68</v>
      </c>
    </row>
    <row r="52" spans="1:14" x14ac:dyDescent="0.25">
      <c r="A52" s="275">
        <f>'Part 2'!C52</f>
        <v>48</v>
      </c>
      <c r="B52" s="276" t="str">
        <f>'Part 2'!D52</f>
        <v>scene 48</v>
      </c>
      <c r="C52" s="277"/>
      <c r="D52" s="276"/>
      <c r="E52" s="278"/>
      <c r="F52" s="278"/>
      <c r="G52" s="295"/>
      <c r="H52" s="278"/>
      <c r="I52" s="278"/>
      <c r="J52" s="278">
        <v>0</v>
      </c>
      <c r="K52" s="278">
        <f t="shared" si="1"/>
        <v>0</v>
      </c>
      <c r="L52" s="279">
        <f t="shared" si="4"/>
        <v>1000</v>
      </c>
      <c r="M52" s="279">
        <f t="shared" si="2"/>
        <v>48000</v>
      </c>
      <c r="N52" s="280">
        <v>68</v>
      </c>
    </row>
    <row r="53" spans="1:14" x14ac:dyDescent="0.25">
      <c r="A53" s="275">
        <f>'Part 2'!C53</f>
        <v>49</v>
      </c>
      <c r="B53" s="276" t="str">
        <f>'Part 2'!D53</f>
        <v>scene 49</v>
      </c>
      <c r="C53" s="277"/>
      <c r="D53" s="276"/>
      <c r="E53" s="278"/>
      <c r="F53" s="278"/>
      <c r="G53" s="295"/>
      <c r="H53" s="278"/>
      <c r="I53" s="278"/>
      <c r="J53" s="278">
        <v>0</v>
      </c>
      <c r="K53" s="278">
        <f t="shared" si="1"/>
        <v>0</v>
      </c>
      <c r="L53" s="279">
        <f t="shared" si="4"/>
        <v>1000</v>
      </c>
      <c r="M53" s="279">
        <f t="shared" si="2"/>
        <v>49000</v>
      </c>
      <c r="N53" s="280">
        <v>69</v>
      </c>
    </row>
    <row r="54" spans="1:14" x14ac:dyDescent="0.25">
      <c r="A54" s="275">
        <f>'Part 2'!C54</f>
        <v>50</v>
      </c>
      <c r="B54" s="276" t="str">
        <f>'Part 2'!D54</f>
        <v>scene 50</v>
      </c>
      <c r="C54" s="277"/>
      <c r="D54" s="276"/>
      <c r="E54" s="278"/>
      <c r="F54" s="278"/>
      <c r="G54" s="295"/>
      <c r="H54" s="278"/>
      <c r="I54" s="278"/>
      <c r="J54" s="278">
        <v>0</v>
      </c>
      <c r="K54" s="278">
        <f t="shared" si="1"/>
        <v>0</v>
      </c>
      <c r="L54" s="279">
        <f t="shared" si="4"/>
        <v>1000</v>
      </c>
      <c r="M54" s="279">
        <f t="shared" si="2"/>
        <v>50000</v>
      </c>
      <c r="N54" s="280">
        <v>69</v>
      </c>
    </row>
    <row r="55" spans="1:14" x14ac:dyDescent="0.25">
      <c r="A55" s="275">
        <f>'Part 2'!C55</f>
        <v>51</v>
      </c>
      <c r="B55" s="276" t="str">
        <f>'Part 2'!D55</f>
        <v>scene 51</v>
      </c>
      <c r="C55" s="277"/>
      <c r="D55" s="276"/>
      <c r="E55" s="278"/>
      <c r="F55" s="278"/>
      <c r="G55" s="295"/>
      <c r="H55" s="278"/>
      <c r="I55" s="278"/>
      <c r="J55" s="278">
        <v>0</v>
      </c>
      <c r="K55" s="278">
        <f t="shared" si="1"/>
        <v>0</v>
      </c>
      <c r="L55" s="279">
        <f t="shared" si="4"/>
        <v>1000</v>
      </c>
      <c r="M55" s="279">
        <f t="shared" si="2"/>
        <v>51000</v>
      </c>
      <c r="N55" s="280">
        <v>70</v>
      </c>
    </row>
    <row r="56" spans="1:14" x14ac:dyDescent="0.25">
      <c r="A56" s="275">
        <f>'Part 2'!C56</f>
        <v>52</v>
      </c>
      <c r="B56" s="276" t="str">
        <f>'Part 2'!D56</f>
        <v>scene 52</v>
      </c>
      <c r="C56" s="277"/>
      <c r="D56" s="276"/>
      <c r="E56" s="278"/>
      <c r="F56" s="278"/>
      <c r="G56" s="295"/>
      <c r="H56" s="278"/>
      <c r="I56" s="278"/>
      <c r="J56" s="278">
        <v>0</v>
      </c>
      <c r="K56" s="278">
        <f t="shared" si="1"/>
        <v>0</v>
      </c>
      <c r="L56" s="279">
        <f t="shared" si="4"/>
        <v>1000</v>
      </c>
      <c r="M56" s="279">
        <f t="shared" si="2"/>
        <v>52000</v>
      </c>
      <c r="N56" s="280">
        <v>70</v>
      </c>
    </row>
    <row r="57" spans="1:14" x14ac:dyDescent="0.25">
      <c r="A57" s="275">
        <f>'Part 2'!C57</f>
        <v>53</v>
      </c>
      <c r="B57" s="276" t="str">
        <f>'Part 2'!D57</f>
        <v>scene 53</v>
      </c>
      <c r="C57" s="277"/>
      <c r="D57" s="276"/>
      <c r="E57" s="278"/>
      <c r="F57" s="278"/>
      <c r="G57" s="295"/>
      <c r="H57" s="278"/>
      <c r="I57" s="278"/>
      <c r="J57" s="278">
        <v>0</v>
      </c>
      <c r="K57" s="278">
        <f t="shared" si="1"/>
        <v>0</v>
      </c>
      <c r="L57" s="279">
        <f t="shared" si="4"/>
        <v>1000</v>
      </c>
      <c r="M57" s="279">
        <f t="shared" si="2"/>
        <v>53000</v>
      </c>
      <c r="N57" s="280">
        <v>73</v>
      </c>
    </row>
    <row r="58" spans="1:14" x14ac:dyDescent="0.25">
      <c r="A58" s="275">
        <f>'Part 2'!C58</f>
        <v>54</v>
      </c>
      <c r="B58" s="276" t="str">
        <f>'Part 2'!D58</f>
        <v>scene 54</v>
      </c>
      <c r="C58" s="277"/>
      <c r="D58" s="276"/>
      <c r="E58" s="278"/>
      <c r="F58" s="278"/>
      <c r="G58" s="295"/>
      <c r="H58" s="278"/>
      <c r="I58" s="278"/>
      <c r="J58" s="278">
        <v>0</v>
      </c>
      <c r="K58" s="278">
        <f t="shared" si="1"/>
        <v>0</v>
      </c>
      <c r="L58" s="279">
        <f t="shared" si="4"/>
        <v>1000</v>
      </c>
      <c r="M58" s="279">
        <f t="shared" si="2"/>
        <v>54000</v>
      </c>
      <c r="N58" s="280">
        <v>75</v>
      </c>
    </row>
    <row r="59" spans="1:14" x14ac:dyDescent="0.25">
      <c r="A59" s="275">
        <f>'Part 2'!C59</f>
        <v>55</v>
      </c>
      <c r="B59" s="276" t="str">
        <f>'Part 2'!D59</f>
        <v>scene 55</v>
      </c>
      <c r="C59" s="277"/>
      <c r="D59" s="276"/>
      <c r="E59" s="278"/>
      <c r="F59" s="278"/>
      <c r="G59" s="295"/>
      <c r="H59" s="278"/>
      <c r="I59" s="278"/>
      <c r="J59" s="278">
        <v>0</v>
      </c>
      <c r="K59" s="278">
        <f t="shared" si="1"/>
        <v>0</v>
      </c>
      <c r="L59" s="279">
        <f t="shared" si="4"/>
        <v>1000</v>
      </c>
      <c r="M59" s="279">
        <f t="shared" si="2"/>
        <v>55000</v>
      </c>
      <c r="N59" s="280">
        <v>78</v>
      </c>
    </row>
    <row r="60" spans="1:14" x14ac:dyDescent="0.25">
      <c r="A60" s="275">
        <f>'Part 2'!C60</f>
        <v>56</v>
      </c>
      <c r="B60" s="276" t="str">
        <f>'Part 2'!D60</f>
        <v>scene 56</v>
      </c>
      <c r="C60" s="277"/>
      <c r="D60" s="276"/>
      <c r="E60" s="278"/>
      <c r="F60" s="278"/>
      <c r="G60" s="295"/>
      <c r="H60" s="278"/>
      <c r="I60" s="278"/>
      <c r="J60" s="278">
        <v>0</v>
      </c>
      <c r="K60" s="278">
        <f t="shared" si="1"/>
        <v>0</v>
      </c>
      <c r="L60" s="279">
        <f t="shared" si="4"/>
        <v>1000</v>
      </c>
      <c r="M60" s="279">
        <f t="shared" si="2"/>
        <v>56000</v>
      </c>
      <c r="N60" s="280">
        <v>82</v>
      </c>
    </row>
    <row r="61" spans="1:14" x14ac:dyDescent="0.25">
      <c r="A61" s="275">
        <f>'Part 2'!C61</f>
        <v>57</v>
      </c>
      <c r="B61" s="276" t="str">
        <f>'Part 2'!D61</f>
        <v>scene 57</v>
      </c>
      <c r="C61" s="277"/>
      <c r="D61" s="276"/>
      <c r="E61" s="278"/>
      <c r="F61" s="278"/>
      <c r="G61" s="295"/>
      <c r="H61" s="278"/>
      <c r="I61" s="278"/>
      <c r="J61" s="278">
        <v>0</v>
      </c>
      <c r="K61" s="278">
        <f t="shared" si="1"/>
        <v>0</v>
      </c>
      <c r="L61" s="279">
        <f t="shared" si="4"/>
        <v>1000</v>
      </c>
      <c r="M61" s="279">
        <f t="shared" si="2"/>
        <v>57000</v>
      </c>
      <c r="N61" s="280">
        <v>85</v>
      </c>
    </row>
    <row r="62" spans="1:14" x14ac:dyDescent="0.25">
      <c r="A62" s="275">
        <f>'Part 2'!C62</f>
        <v>58</v>
      </c>
      <c r="B62" s="276" t="str">
        <f>'Part 2'!D62</f>
        <v>scene 58</v>
      </c>
      <c r="C62" s="277"/>
      <c r="D62" s="276"/>
      <c r="E62" s="278"/>
      <c r="F62" s="278"/>
      <c r="G62" s="295"/>
      <c r="H62" s="278"/>
      <c r="I62" s="278"/>
      <c r="J62" s="278">
        <v>0</v>
      </c>
      <c r="K62" s="278">
        <f t="shared" si="1"/>
        <v>0</v>
      </c>
      <c r="L62" s="279">
        <f t="shared" si="4"/>
        <v>1000</v>
      </c>
      <c r="M62" s="279">
        <f t="shared" si="2"/>
        <v>58000</v>
      </c>
      <c r="N62" s="280">
        <v>88</v>
      </c>
    </row>
    <row r="63" spans="1:14" x14ac:dyDescent="0.25">
      <c r="A63" s="275">
        <f>'Part 2'!C63</f>
        <v>59</v>
      </c>
      <c r="B63" s="276" t="str">
        <f>'Part 2'!D63</f>
        <v>scene 59</v>
      </c>
      <c r="C63" s="277"/>
      <c r="D63" s="276"/>
      <c r="E63" s="278"/>
      <c r="F63" s="278"/>
      <c r="G63" s="295"/>
      <c r="H63" s="278"/>
      <c r="I63" s="278"/>
      <c r="J63" s="278">
        <v>0</v>
      </c>
      <c r="K63" s="278">
        <f t="shared" si="1"/>
        <v>0</v>
      </c>
      <c r="L63" s="279">
        <f t="shared" si="4"/>
        <v>1000</v>
      </c>
      <c r="M63" s="279">
        <f t="shared" si="2"/>
        <v>59000</v>
      </c>
      <c r="N63" s="280">
        <v>92</v>
      </c>
    </row>
    <row r="64" spans="1:14" x14ac:dyDescent="0.25">
      <c r="A64" s="275">
        <f>'Part 2'!C64</f>
        <v>60</v>
      </c>
      <c r="B64" s="276" t="str">
        <f>'Part 2'!D64</f>
        <v>scene 60</v>
      </c>
      <c r="C64" s="277"/>
      <c r="D64" s="276"/>
      <c r="E64" s="278"/>
      <c r="F64" s="278"/>
      <c r="G64" s="295"/>
      <c r="H64" s="278"/>
      <c r="I64" s="278"/>
      <c r="J64" s="278">
        <v>0</v>
      </c>
      <c r="K64" s="278">
        <f t="shared" si="1"/>
        <v>0</v>
      </c>
      <c r="L64" s="279">
        <f t="shared" si="4"/>
        <v>1000</v>
      </c>
      <c r="M64" s="279">
        <f t="shared" si="2"/>
        <v>60000</v>
      </c>
      <c r="N64" s="280">
        <v>95</v>
      </c>
    </row>
    <row r="65" spans="1:14" x14ac:dyDescent="0.25">
      <c r="A65" s="281">
        <f>'Part 2'!C65</f>
        <v>61</v>
      </c>
      <c r="B65" s="282" t="str">
        <f>'Part 2'!D65</f>
        <v>scene 61</v>
      </c>
      <c r="C65" s="283"/>
      <c r="D65" s="282"/>
      <c r="E65" s="284"/>
      <c r="F65" s="284"/>
      <c r="G65" s="296"/>
      <c r="H65" s="284"/>
      <c r="I65" s="284"/>
      <c r="J65" s="284">
        <v>0</v>
      </c>
      <c r="K65" s="284">
        <f t="shared" si="1"/>
        <v>0</v>
      </c>
      <c r="L65" s="285">
        <f t="shared" si="4"/>
        <v>1000</v>
      </c>
      <c r="M65" s="285">
        <f t="shared" si="2"/>
        <v>61000</v>
      </c>
      <c r="N65" s="280">
        <v>98</v>
      </c>
    </row>
    <row r="66" spans="1:14" x14ac:dyDescent="0.25">
      <c r="A66" s="281">
        <f>'Part 2'!C66</f>
        <v>62</v>
      </c>
      <c r="B66" s="282" t="str">
        <f>'Part 2'!D66</f>
        <v>scene 62</v>
      </c>
      <c r="C66" s="283"/>
      <c r="D66" s="282"/>
      <c r="E66" s="284"/>
      <c r="F66" s="284"/>
      <c r="G66" s="296"/>
      <c r="H66" s="284"/>
      <c r="I66" s="284"/>
      <c r="J66" s="284">
        <v>0</v>
      </c>
      <c r="K66" s="284">
        <f t="shared" si="1"/>
        <v>0</v>
      </c>
      <c r="L66" s="285">
        <f t="shared" si="4"/>
        <v>1000</v>
      </c>
      <c r="M66" s="285">
        <f t="shared" si="2"/>
        <v>62000</v>
      </c>
      <c r="N66" s="280">
        <v>100</v>
      </c>
    </row>
    <row r="67" spans="1:14" x14ac:dyDescent="0.25">
      <c r="A67" s="281">
        <f>'Part 2'!C67</f>
        <v>63</v>
      </c>
      <c r="B67" s="282" t="str">
        <f>'Part 2'!D67</f>
        <v>scene 63</v>
      </c>
      <c r="C67" s="283"/>
      <c r="D67" s="282"/>
      <c r="E67" s="284"/>
      <c r="F67" s="284"/>
      <c r="G67" s="296"/>
      <c r="H67" s="284"/>
      <c r="I67" s="284"/>
      <c r="J67" s="284">
        <v>0</v>
      </c>
      <c r="K67" s="284">
        <f t="shared" si="1"/>
        <v>0</v>
      </c>
      <c r="L67" s="285">
        <f t="shared" si="4"/>
        <v>1000</v>
      </c>
      <c r="M67" s="285">
        <f t="shared" si="2"/>
        <v>63000</v>
      </c>
      <c r="N67" s="280">
        <v>100</v>
      </c>
    </row>
    <row r="68" spans="1:14" x14ac:dyDescent="0.25">
      <c r="A68" s="281">
        <f>'Part 2'!C68</f>
        <v>64</v>
      </c>
      <c r="B68" s="282" t="str">
        <f>'Part 2'!D68</f>
        <v>scene 64</v>
      </c>
      <c r="C68" s="283"/>
      <c r="D68" s="282"/>
      <c r="E68" s="284"/>
      <c r="F68" s="284"/>
      <c r="G68" s="296"/>
      <c r="H68" s="284"/>
      <c r="I68" s="284"/>
      <c r="J68" s="284">
        <v>0</v>
      </c>
      <c r="K68" s="284">
        <f t="shared" si="1"/>
        <v>0</v>
      </c>
      <c r="L68" s="285">
        <f t="shared" si="4"/>
        <v>1000</v>
      </c>
      <c r="M68" s="285">
        <f t="shared" si="2"/>
        <v>64000</v>
      </c>
      <c r="N68" s="280">
        <v>100</v>
      </c>
    </row>
    <row r="69" spans="1:14" x14ac:dyDescent="0.25">
      <c r="A69" s="281">
        <f>'Part 2'!C69</f>
        <v>65</v>
      </c>
      <c r="B69" s="282" t="str">
        <f>'Part 2'!D69</f>
        <v>scene 65</v>
      </c>
      <c r="C69" s="283"/>
      <c r="D69" s="282"/>
      <c r="E69" s="284"/>
      <c r="F69" s="284"/>
      <c r="G69" s="296"/>
      <c r="H69" s="284"/>
      <c r="I69" s="284"/>
      <c r="J69" s="284">
        <v>0</v>
      </c>
      <c r="K69" s="284">
        <f t="shared" si="1"/>
        <v>0</v>
      </c>
      <c r="L69" s="285">
        <f t="shared" ref="L69:L85" si="5">estimated_wordcount/scene_count</f>
        <v>1000</v>
      </c>
      <c r="M69" s="285">
        <f t="shared" si="2"/>
        <v>65000</v>
      </c>
      <c r="N69" s="280">
        <v>98</v>
      </c>
    </row>
    <row r="70" spans="1:14" x14ac:dyDescent="0.25">
      <c r="A70" s="281">
        <f>'Part 2'!C70</f>
        <v>66</v>
      </c>
      <c r="B70" s="282" t="str">
        <f>'Part 2'!D70</f>
        <v>scene 66</v>
      </c>
      <c r="C70" s="283"/>
      <c r="D70" s="282"/>
      <c r="E70" s="284"/>
      <c r="F70" s="284"/>
      <c r="G70" s="296"/>
      <c r="H70" s="284"/>
      <c r="I70" s="284"/>
      <c r="J70" s="284">
        <v>0</v>
      </c>
      <c r="K70" s="284">
        <f t="shared" si="1"/>
        <v>0</v>
      </c>
      <c r="L70" s="285">
        <f t="shared" si="5"/>
        <v>1000</v>
      </c>
      <c r="M70" s="285">
        <f t="shared" si="2"/>
        <v>66000</v>
      </c>
      <c r="N70" s="280">
        <v>92</v>
      </c>
    </row>
    <row r="71" spans="1:14" x14ac:dyDescent="0.25">
      <c r="A71" s="281">
        <f>'Part 2'!C71</f>
        <v>67</v>
      </c>
      <c r="B71" s="282" t="str">
        <f>'Part 2'!D71</f>
        <v>scene 67</v>
      </c>
      <c r="C71" s="283"/>
      <c r="D71" s="282"/>
      <c r="E71" s="284"/>
      <c r="F71" s="284"/>
      <c r="G71" s="296"/>
      <c r="H71" s="284"/>
      <c r="I71" s="284"/>
      <c r="J71" s="284">
        <v>0</v>
      </c>
      <c r="K71" s="284">
        <f t="shared" ref="K71:K85" si="6">K70+J71</f>
        <v>0</v>
      </c>
      <c r="L71" s="285">
        <f t="shared" si="5"/>
        <v>1000</v>
      </c>
      <c r="M71" s="285">
        <f t="shared" ref="M71:M85" si="7">M70+L71</f>
        <v>67000</v>
      </c>
      <c r="N71" s="280">
        <v>86</v>
      </c>
    </row>
    <row r="72" spans="1:14" x14ac:dyDescent="0.25">
      <c r="A72" s="281">
        <f>'Part 2'!C72</f>
        <v>68</v>
      </c>
      <c r="B72" s="282" t="str">
        <f>'Part 2'!D72</f>
        <v>scene 68</v>
      </c>
      <c r="C72" s="283"/>
      <c r="D72" s="282"/>
      <c r="E72" s="284"/>
      <c r="F72" s="284"/>
      <c r="G72" s="296"/>
      <c r="H72" s="284"/>
      <c r="I72" s="284"/>
      <c r="J72" s="284">
        <v>0</v>
      </c>
      <c r="K72" s="284">
        <f t="shared" si="6"/>
        <v>0</v>
      </c>
      <c r="L72" s="285">
        <f t="shared" si="5"/>
        <v>1000</v>
      </c>
      <c r="M72" s="285">
        <f t="shared" si="7"/>
        <v>68000</v>
      </c>
      <c r="N72" s="280">
        <v>80</v>
      </c>
    </row>
    <row r="73" spans="1:14" x14ac:dyDescent="0.25">
      <c r="A73" s="281">
        <f>'Part 2'!C73</f>
        <v>69</v>
      </c>
      <c r="B73" s="282" t="str">
        <f>'Part 2'!D73</f>
        <v>scene 69</v>
      </c>
      <c r="C73" s="283"/>
      <c r="D73" s="282"/>
      <c r="E73" s="284"/>
      <c r="F73" s="284"/>
      <c r="G73" s="296"/>
      <c r="H73" s="284"/>
      <c r="I73" s="284"/>
      <c r="J73" s="284">
        <v>0</v>
      </c>
      <c r="K73" s="284">
        <f t="shared" si="6"/>
        <v>0</v>
      </c>
      <c r="L73" s="285">
        <f t="shared" si="5"/>
        <v>1000</v>
      </c>
      <c r="M73" s="285">
        <f t="shared" si="7"/>
        <v>69000</v>
      </c>
      <c r="N73" s="280">
        <v>74</v>
      </c>
    </row>
    <row r="74" spans="1:14" x14ac:dyDescent="0.25">
      <c r="A74" s="281">
        <f>'Part 2'!C74</f>
        <v>70</v>
      </c>
      <c r="B74" s="282" t="str">
        <f>'Part 2'!D74</f>
        <v>scene 70</v>
      </c>
      <c r="C74" s="283"/>
      <c r="D74" s="282"/>
      <c r="E74" s="284"/>
      <c r="F74" s="284"/>
      <c r="G74" s="296"/>
      <c r="H74" s="284"/>
      <c r="I74" s="284"/>
      <c r="J74" s="284">
        <v>0</v>
      </c>
      <c r="K74" s="284">
        <f t="shared" si="6"/>
        <v>0</v>
      </c>
      <c r="L74" s="285">
        <f t="shared" si="5"/>
        <v>1000</v>
      </c>
      <c r="M74" s="285">
        <f t="shared" si="7"/>
        <v>70000</v>
      </c>
      <c r="N74" s="280">
        <v>68</v>
      </c>
    </row>
    <row r="75" spans="1:14" x14ac:dyDescent="0.25">
      <c r="A75" s="281">
        <f>'Part 2'!C75</f>
        <v>71</v>
      </c>
      <c r="B75" s="282" t="str">
        <f>'Part 2'!D75</f>
        <v>scene 71</v>
      </c>
      <c r="C75" s="283"/>
      <c r="D75" s="282"/>
      <c r="E75" s="284"/>
      <c r="F75" s="284"/>
      <c r="G75" s="296"/>
      <c r="H75" s="284"/>
      <c r="I75" s="284"/>
      <c r="J75" s="284">
        <v>0</v>
      </c>
      <c r="K75" s="284">
        <f t="shared" si="6"/>
        <v>0</v>
      </c>
      <c r="L75" s="285">
        <f t="shared" si="5"/>
        <v>1000</v>
      </c>
      <c r="M75" s="285">
        <f t="shared" si="7"/>
        <v>71000</v>
      </c>
      <c r="N75" s="280">
        <v>62</v>
      </c>
    </row>
    <row r="76" spans="1:14" x14ac:dyDescent="0.25">
      <c r="A76" s="281">
        <f>'Part 2'!C76</f>
        <v>72</v>
      </c>
      <c r="B76" s="282" t="str">
        <f>'Part 2'!D76</f>
        <v>scene 72</v>
      </c>
      <c r="C76" s="283"/>
      <c r="D76" s="282"/>
      <c r="E76" s="284"/>
      <c r="F76" s="284"/>
      <c r="G76" s="296"/>
      <c r="H76" s="284"/>
      <c r="I76" s="284"/>
      <c r="J76" s="284">
        <v>0</v>
      </c>
      <c r="K76" s="284">
        <f t="shared" si="6"/>
        <v>0</v>
      </c>
      <c r="L76" s="285">
        <f t="shared" si="5"/>
        <v>1000</v>
      </c>
      <c r="M76" s="285">
        <f t="shared" si="7"/>
        <v>72000</v>
      </c>
      <c r="N76" s="280">
        <v>56</v>
      </c>
    </row>
    <row r="77" spans="1:14" x14ac:dyDescent="0.25">
      <c r="A77" s="281">
        <f>'Part 2'!C77</f>
        <v>73</v>
      </c>
      <c r="B77" s="282" t="str">
        <f>'Part 2'!D77</f>
        <v>scene 73</v>
      </c>
      <c r="C77" s="283"/>
      <c r="D77" s="282"/>
      <c r="E77" s="284"/>
      <c r="F77" s="284"/>
      <c r="G77" s="296"/>
      <c r="H77" s="284"/>
      <c r="I77" s="284"/>
      <c r="J77" s="284">
        <v>0</v>
      </c>
      <c r="K77" s="284">
        <f t="shared" si="6"/>
        <v>0</v>
      </c>
      <c r="L77" s="285">
        <f t="shared" si="5"/>
        <v>1000</v>
      </c>
      <c r="M77" s="285">
        <f t="shared" si="7"/>
        <v>73000</v>
      </c>
      <c r="N77" s="280">
        <v>50</v>
      </c>
    </row>
    <row r="78" spans="1:14" x14ac:dyDescent="0.25">
      <c r="A78" s="281">
        <f>'Part 2'!C78</f>
        <v>74</v>
      </c>
      <c r="B78" s="282" t="str">
        <f>'Part 2'!D78</f>
        <v>scene 74</v>
      </c>
      <c r="C78" s="283"/>
      <c r="D78" s="282"/>
      <c r="E78" s="284"/>
      <c r="F78" s="284"/>
      <c r="G78" s="296"/>
      <c r="H78" s="284"/>
      <c r="I78" s="284"/>
      <c r="J78" s="284">
        <v>0</v>
      </c>
      <c r="K78" s="284">
        <f t="shared" si="6"/>
        <v>0</v>
      </c>
      <c r="L78" s="285">
        <f t="shared" si="5"/>
        <v>1000</v>
      </c>
      <c r="M78" s="285">
        <f t="shared" si="7"/>
        <v>74000</v>
      </c>
      <c r="N78" s="280">
        <v>44</v>
      </c>
    </row>
    <row r="79" spans="1:14" x14ac:dyDescent="0.25">
      <c r="A79" s="281">
        <f>'Part 2'!C79</f>
        <v>75</v>
      </c>
      <c r="B79" s="282" t="str">
        <f>'Part 2'!D79</f>
        <v>scene 75</v>
      </c>
      <c r="C79" s="283"/>
      <c r="D79" s="282"/>
      <c r="E79" s="284"/>
      <c r="F79" s="284"/>
      <c r="G79" s="296"/>
      <c r="H79" s="284"/>
      <c r="I79" s="284"/>
      <c r="J79" s="284">
        <v>0</v>
      </c>
      <c r="K79" s="284">
        <f t="shared" si="6"/>
        <v>0</v>
      </c>
      <c r="L79" s="285">
        <f t="shared" si="5"/>
        <v>1000</v>
      </c>
      <c r="M79" s="285">
        <f t="shared" si="7"/>
        <v>75000</v>
      </c>
      <c r="N79" s="280">
        <v>38</v>
      </c>
    </row>
    <row r="80" spans="1:14" x14ac:dyDescent="0.25">
      <c r="A80" s="281">
        <f>'Part 2'!C80</f>
        <v>76</v>
      </c>
      <c r="B80" s="282" t="str">
        <f>'Part 2'!D80</f>
        <v>scene 76</v>
      </c>
      <c r="C80" s="283"/>
      <c r="D80" s="282"/>
      <c r="E80" s="284"/>
      <c r="F80" s="284"/>
      <c r="G80" s="296"/>
      <c r="H80" s="284"/>
      <c r="I80" s="284"/>
      <c r="J80" s="284">
        <v>0</v>
      </c>
      <c r="K80" s="284">
        <f t="shared" si="6"/>
        <v>0</v>
      </c>
      <c r="L80" s="285">
        <f t="shared" si="5"/>
        <v>1000</v>
      </c>
      <c r="M80" s="285">
        <f t="shared" si="7"/>
        <v>76000</v>
      </c>
      <c r="N80" s="280">
        <v>32</v>
      </c>
    </row>
    <row r="81" spans="1:14" x14ac:dyDescent="0.25">
      <c r="A81" s="281">
        <f>'Part 2'!C81</f>
        <v>77</v>
      </c>
      <c r="B81" s="282" t="str">
        <f>'Part 2'!D81</f>
        <v>scene 77</v>
      </c>
      <c r="C81" s="283"/>
      <c r="D81" s="282"/>
      <c r="E81" s="284"/>
      <c r="F81" s="284"/>
      <c r="G81" s="296"/>
      <c r="H81" s="284"/>
      <c r="I81" s="284"/>
      <c r="J81" s="284">
        <v>0</v>
      </c>
      <c r="K81" s="284">
        <f t="shared" si="6"/>
        <v>0</v>
      </c>
      <c r="L81" s="285">
        <f t="shared" si="5"/>
        <v>1000</v>
      </c>
      <c r="M81" s="285">
        <f t="shared" si="7"/>
        <v>77000</v>
      </c>
      <c r="N81" s="280">
        <v>26</v>
      </c>
    </row>
    <row r="82" spans="1:14" x14ac:dyDescent="0.25">
      <c r="A82" s="281">
        <f>'Part 2'!C82</f>
        <v>78</v>
      </c>
      <c r="B82" s="282" t="str">
        <f>'Part 2'!D82</f>
        <v>scene 78</v>
      </c>
      <c r="C82" s="283"/>
      <c r="D82" s="282"/>
      <c r="E82" s="284"/>
      <c r="F82" s="284"/>
      <c r="G82" s="296"/>
      <c r="H82" s="284"/>
      <c r="I82" s="284"/>
      <c r="J82" s="284">
        <v>0</v>
      </c>
      <c r="K82" s="284">
        <f t="shared" si="6"/>
        <v>0</v>
      </c>
      <c r="L82" s="285">
        <f t="shared" si="5"/>
        <v>1000</v>
      </c>
      <c r="M82" s="285">
        <f t="shared" si="7"/>
        <v>78000</v>
      </c>
      <c r="N82" s="280">
        <v>20</v>
      </c>
    </row>
    <row r="83" spans="1:14" x14ac:dyDescent="0.25">
      <c r="A83" s="281">
        <f>'Part 2'!C83</f>
        <v>79</v>
      </c>
      <c r="B83" s="282" t="str">
        <f>'Part 2'!D83</f>
        <v>scene 79</v>
      </c>
      <c r="C83" s="283"/>
      <c r="D83" s="282"/>
      <c r="E83" s="284"/>
      <c r="F83" s="284"/>
      <c r="G83" s="296"/>
      <c r="H83" s="284"/>
      <c r="I83" s="284"/>
      <c r="J83" s="284">
        <v>0</v>
      </c>
      <c r="K83" s="284">
        <f t="shared" si="6"/>
        <v>0</v>
      </c>
      <c r="L83" s="285">
        <f t="shared" si="5"/>
        <v>1000</v>
      </c>
      <c r="M83" s="285">
        <f t="shared" si="7"/>
        <v>79000</v>
      </c>
      <c r="N83" s="280">
        <v>14</v>
      </c>
    </row>
    <row r="84" spans="1:14" x14ac:dyDescent="0.25">
      <c r="A84" s="281">
        <f>'Part 2'!C84</f>
        <v>80</v>
      </c>
      <c r="B84" s="282" t="str">
        <f>'Part 2'!D84</f>
        <v>scene 80</v>
      </c>
      <c r="C84" s="283"/>
      <c r="D84" s="282"/>
      <c r="E84" s="284"/>
      <c r="F84" s="284"/>
      <c r="G84" s="296"/>
      <c r="H84" s="284"/>
      <c r="I84" s="284"/>
      <c r="J84" s="284">
        <v>0</v>
      </c>
      <c r="K84" s="284">
        <f t="shared" si="6"/>
        <v>0</v>
      </c>
      <c r="L84" s="285">
        <f t="shared" si="5"/>
        <v>1000</v>
      </c>
      <c r="M84" s="285">
        <f t="shared" si="7"/>
        <v>80000</v>
      </c>
      <c r="N84" s="280">
        <v>8</v>
      </c>
    </row>
    <row r="85" spans="1:14" ht="15.75" thickBot="1" x14ac:dyDescent="0.3">
      <c r="A85" s="286">
        <f>'Part 2'!C85</f>
        <v>81</v>
      </c>
      <c r="B85" s="287" t="str">
        <f>'Part 2'!D85</f>
        <v>scene 81</v>
      </c>
      <c r="C85" s="288"/>
      <c r="D85" s="287"/>
      <c r="E85" s="289"/>
      <c r="F85" s="289"/>
      <c r="G85" s="297"/>
      <c r="H85" s="289"/>
      <c r="I85" s="289"/>
      <c r="J85" s="289">
        <v>0</v>
      </c>
      <c r="K85" s="289">
        <f t="shared" si="6"/>
        <v>0</v>
      </c>
      <c r="L85" s="290">
        <f t="shared" si="5"/>
        <v>1000</v>
      </c>
      <c r="M85" s="290">
        <f t="shared" si="7"/>
        <v>81000</v>
      </c>
      <c r="N85" s="291">
        <v>0</v>
      </c>
    </row>
    <row r="86" spans="1:14" x14ac:dyDescent="0.25">
      <c r="C86" s="5" t="s">
        <v>129</v>
      </c>
      <c r="D86" s="5"/>
      <c r="E86" s="5" t="s">
        <v>129</v>
      </c>
      <c r="F86" s="5" t="s">
        <v>129</v>
      </c>
      <c r="G86" s="5" t="s">
        <v>129</v>
      </c>
      <c r="H86" s="5" t="s">
        <v>129</v>
      </c>
      <c r="I86" s="5" t="s">
        <v>129</v>
      </c>
      <c r="J86" s="5" t="s">
        <v>129</v>
      </c>
      <c r="K86" s="5" t="s">
        <v>129</v>
      </c>
      <c r="L86" s="5" t="s">
        <v>129</v>
      </c>
      <c r="M86" s="5" t="s">
        <v>129</v>
      </c>
      <c r="N86" s="5" t="s">
        <v>129</v>
      </c>
    </row>
  </sheetData>
  <autoFilter ref="A4:N4"/>
  <conditionalFormatting sqref="N5:N85">
    <cfRule type="colorScale" priority="7">
      <colorScale>
        <cfvo type="min"/>
        <cfvo type="percentile" val="50"/>
        <cfvo type="max"/>
        <color rgb="FF63BE7B"/>
        <color rgb="FFFFEB84"/>
        <color rgb="FFF8696B"/>
      </colorScale>
    </cfRule>
  </conditionalFormatting>
  <conditionalFormatting sqref="G5">
    <cfRule type="expression" dxfId="7" priority="3">
      <formula>EXACT(G5, "m")</formula>
    </cfRule>
    <cfRule type="expression" dxfId="6" priority="4">
      <formula>EXACT(G5, "M")</formula>
    </cfRule>
  </conditionalFormatting>
  <conditionalFormatting sqref="G6:G85">
    <cfRule type="expression" dxfId="5" priority="1">
      <formula>EXACT(G6, "m")</formula>
    </cfRule>
    <cfRule type="expression" dxfId="4" priority="2">
      <formula>EXACT(G6, "M")</formula>
    </cfRule>
  </conditionalFormatting>
  <dataValidations count="2">
    <dataValidation type="list" allowBlank="1" showInputMessage="1" showErrorMessage="1" sqref="H5:H85">
      <formula1>Scene_Purpose</formula1>
    </dataValidation>
    <dataValidation type="list" allowBlank="1" showInputMessage="1" showErrorMessage="1" sqref="I5:I85">
      <formula1>Scene_Type</formula1>
    </dataValidation>
  </dataValidations>
  <pageMargins left="0.25" right="0.25" top="0.75" bottom="0.75" header="0.3" footer="0.3"/>
  <pageSetup scale="74" fitToHeight="0" orientation="landscape" r:id="rId1"/>
  <ignoredErrors>
    <ignoredError sqref="L62" formula="1"/>
  </ignoredErrors>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Settings!$D$1:$D$3</xm:f>
          </x14:formula1>
          <xm:sqref>G5:G85</xm:sqref>
        </x14:dataValidation>
        <x14:dataValidation type="list" allowBlank="1" showInputMessage="1" showErrorMessage="1">
          <x14:formula1>
            <xm:f>Settings!$C$2:$C$102</xm:f>
          </x14:formula1>
          <xm:sqref>C5:C85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32"/>
  <sheetViews>
    <sheetView showGridLines="0" workbookViewId="0">
      <pane ySplit="1" topLeftCell="A2" activePane="bottomLeft" state="frozen"/>
      <selection pane="bottomLeft" activeCell="A40" sqref="A40"/>
    </sheetView>
  </sheetViews>
  <sheetFormatPr defaultRowHeight="15" x14ac:dyDescent="0.25"/>
  <cols>
    <col min="1" max="1" width="10" bestFit="1" customWidth="1"/>
    <col min="2" max="3" width="17.7109375" customWidth="1"/>
    <col min="4" max="4" width="22.85546875" bestFit="1" customWidth="1"/>
    <col min="5" max="5" width="9.85546875" bestFit="1" customWidth="1"/>
    <col min="6" max="6" width="9.85546875" style="1" customWidth="1"/>
    <col min="7" max="7" width="18.5703125" bestFit="1" customWidth="1"/>
    <col min="8" max="8" width="31.140625" bestFit="1" customWidth="1"/>
    <col min="9" max="9" width="12.7109375" customWidth="1"/>
    <col min="10" max="10" width="38.85546875" customWidth="1"/>
    <col min="11" max="12" width="2.42578125" customWidth="1"/>
  </cols>
  <sheetData>
    <row r="1" spans="1:14" ht="63.75" customHeight="1" thickBot="1" x14ac:dyDescent="0.3">
      <c r="A1" s="393" t="s">
        <v>188</v>
      </c>
      <c r="B1" s="394" t="s">
        <v>506</v>
      </c>
      <c r="C1" s="394" t="s">
        <v>507</v>
      </c>
      <c r="D1" s="394" t="s">
        <v>508</v>
      </c>
      <c r="E1" s="394" t="s">
        <v>162</v>
      </c>
      <c r="F1" s="394" t="s">
        <v>509</v>
      </c>
      <c r="G1" s="394" t="s">
        <v>182</v>
      </c>
      <c r="H1" s="394" t="s">
        <v>183</v>
      </c>
      <c r="I1" s="394" t="s">
        <v>263</v>
      </c>
      <c r="J1" s="395" t="s">
        <v>184</v>
      </c>
      <c r="M1" s="417" t="s">
        <v>503</v>
      </c>
      <c r="N1" s="418"/>
    </row>
    <row r="2" spans="1:14" ht="15.75" thickBot="1" x14ac:dyDescent="0.3">
      <c r="A2" s="387" t="s">
        <v>189</v>
      </c>
      <c r="B2" s="388" t="s">
        <v>258</v>
      </c>
      <c r="C2" s="388" t="s">
        <v>259</v>
      </c>
      <c r="D2" s="388" t="str">
        <f>B2 &amp; " " &amp; C2</f>
        <v>Main Character</v>
      </c>
      <c r="E2" s="388" t="s">
        <v>265</v>
      </c>
      <c r="F2" s="389" t="str">
        <f>IF(LEN(B2)&lt;1, "", LEFT(B2,1)) &amp; IF(LEN(C2)&lt;1, "", LEFT(C2,1))</f>
        <v>MC</v>
      </c>
      <c r="G2" s="388" t="s">
        <v>185</v>
      </c>
      <c r="H2" s="388"/>
      <c r="I2" s="388"/>
      <c r="J2" s="390"/>
      <c r="M2" s="385" t="s">
        <v>501</v>
      </c>
      <c r="N2" s="386" t="s">
        <v>502</v>
      </c>
    </row>
    <row r="3" spans="1:14" x14ac:dyDescent="0.25">
      <c r="A3" s="187" t="s">
        <v>189</v>
      </c>
      <c r="B3" s="128" t="s">
        <v>260</v>
      </c>
      <c r="C3" s="128" t="s">
        <v>186</v>
      </c>
      <c r="D3" s="129" t="str">
        <f t="shared" ref="D3:D32" si="0">B3 &amp; " " &amp; C3</f>
        <v>Some Antagonist</v>
      </c>
      <c r="E3" s="128" t="s">
        <v>301</v>
      </c>
      <c r="F3" s="380" t="str">
        <f t="shared" ref="F3:F32" si="1">IF(LEN(B3)&lt;1, "", LEFT(B3,1)) &amp; IF(LEN(C3)&lt;1, "", LEFT(C3,1))</f>
        <v>SA</v>
      </c>
      <c r="G3" s="128" t="s">
        <v>186</v>
      </c>
      <c r="H3" s="128"/>
      <c r="I3" s="128"/>
      <c r="J3" s="188"/>
      <c r="M3" s="396" t="s">
        <v>476</v>
      </c>
      <c r="N3" s="384">
        <f>COUNTIFS(B:B,M3&amp;"*",B:B,LOWER(M3)&amp;"*")</f>
        <v>0</v>
      </c>
    </row>
    <row r="4" spans="1:14" x14ac:dyDescent="0.25">
      <c r="A4" s="187" t="s">
        <v>190</v>
      </c>
      <c r="B4" s="128" t="s">
        <v>187</v>
      </c>
      <c r="C4" s="128" t="s">
        <v>261</v>
      </c>
      <c r="D4" s="129" t="str">
        <f t="shared" si="0"/>
        <v>Sidekick One</v>
      </c>
      <c r="E4" s="128" t="s">
        <v>302</v>
      </c>
      <c r="F4" s="380" t="str">
        <f t="shared" si="1"/>
        <v>SO</v>
      </c>
      <c r="G4" s="128" t="s">
        <v>187</v>
      </c>
      <c r="H4" s="128"/>
      <c r="I4" s="128"/>
      <c r="J4" s="188"/>
      <c r="M4" s="397" t="s">
        <v>477</v>
      </c>
      <c r="N4" s="382">
        <f t="shared" ref="N4:N28" si="2">COUNTIFS(B:B,M4&amp;"*",B:B,LOWER(M4)&amp;"*")</f>
        <v>0</v>
      </c>
    </row>
    <row r="5" spans="1:14" x14ac:dyDescent="0.25">
      <c r="A5" s="187" t="s">
        <v>189</v>
      </c>
      <c r="B5" s="128" t="s">
        <v>187</v>
      </c>
      <c r="C5" s="128" t="s">
        <v>262</v>
      </c>
      <c r="D5" s="129" t="str">
        <f t="shared" si="0"/>
        <v>Sidekick Two</v>
      </c>
      <c r="E5" s="128" t="s">
        <v>303</v>
      </c>
      <c r="F5" s="380" t="str">
        <f t="shared" si="1"/>
        <v>ST</v>
      </c>
      <c r="G5" s="128" t="s">
        <v>187</v>
      </c>
      <c r="H5" s="128"/>
      <c r="I5" s="128"/>
      <c r="J5" s="188"/>
      <c r="M5" s="397" t="s">
        <v>478</v>
      </c>
      <c r="N5" s="382">
        <f t="shared" si="2"/>
        <v>0</v>
      </c>
    </row>
    <row r="6" spans="1:14" x14ac:dyDescent="0.25">
      <c r="A6" s="187"/>
      <c r="B6" s="128"/>
      <c r="C6" s="128"/>
      <c r="D6" s="129" t="str">
        <f t="shared" si="0"/>
        <v xml:space="preserve"> </v>
      </c>
      <c r="E6" s="128"/>
      <c r="F6" s="380" t="str">
        <f t="shared" si="1"/>
        <v/>
      </c>
      <c r="G6" s="128"/>
      <c r="H6" s="128"/>
      <c r="I6" s="128"/>
      <c r="J6" s="188"/>
      <c r="M6" s="397" t="s">
        <v>479</v>
      </c>
      <c r="N6" s="382">
        <f t="shared" si="2"/>
        <v>0</v>
      </c>
    </row>
    <row r="7" spans="1:14" x14ac:dyDescent="0.25">
      <c r="A7" s="187"/>
      <c r="B7" s="128"/>
      <c r="C7" s="128"/>
      <c r="D7" s="129" t="str">
        <f t="shared" si="0"/>
        <v xml:space="preserve"> </v>
      </c>
      <c r="E7" s="128"/>
      <c r="F7" s="380" t="str">
        <f t="shared" si="1"/>
        <v/>
      </c>
      <c r="G7" s="128"/>
      <c r="H7" s="128"/>
      <c r="I7" s="128"/>
      <c r="J7" s="188"/>
      <c r="M7" s="397" t="s">
        <v>480</v>
      </c>
      <c r="N7" s="382">
        <f t="shared" si="2"/>
        <v>0</v>
      </c>
    </row>
    <row r="8" spans="1:14" x14ac:dyDescent="0.25">
      <c r="A8" s="187"/>
      <c r="B8" s="128"/>
      <c r="C8" s="128"/>
      <c r="D8" s="129" t="str">
        <f t="shared" si="0"/>
        <v xml:space="preserve"> </v>
      </c>
      <c r="E8" s="128"/>
      <c r="F8" s="380" t="str">
        <f t="shared" si="1"/>
        <v/>
      </c>
      <c r="G8" s="128"/>
      <c r="H8" s="128"/>
      <c r="I8" s="128"/>
      <c r="J8" s="188"/>
      <c r="M8" s="397" t="s">
        <v>481</v>
      </c>
      <c r="N8" s="382">
        <f t="shared" si="2"/>
        <v>1</v>
      </c>
    </row>
    <row r="9" spans="1:14" x14ac:dyDescent="0.25">
      <c r="A9" s="187"/>
      <c r="B9" s="128"/>
      <c r="C9" s="128"/>
      <c r="D9" s="129" t="str">
        <f t="shared" si="0"/>
        <v xml:space="preserve"> </v>
      </c>
      <c r="E9" s="128"/>
      <c r="F9" s="380" t="str">
        <f t="shared" si="1"/>
        <v/>
      </c>
      <c r="G9" s="128"/>
      <c r="H9" s="128"/>
      <c r="I9" s="128"/>
      <c r="J9" s="188"/>
      <c r="M9" s="397" t="s">
        <v>482</v>
      </c>
      <c r="N9" s="382">
        <f t="shared" si="2"/>
        <v>0</v>
      </c>
    </row>
    <row r="10" spans="1:14" x14ac:dyDescent="0.25">
      <c r="A10" s="187"/>
      <c r="B10" s="128"/>
      <c r="C10" s="128"/>
      <c r="D10" s="129" t="str">
        <f t="shared" si="0"/>
        <v xml:space="preserve"> </v>
      </c>
      <c r="E10" s="128"/>
      <c r="F10" s="380" t="str">
        <f t="shared" si="1"/>
        <v/>
      </c>
      <c r="G10" s="128"/>
      <c r="H10" s="128"/>
      <c r="I10" s="128"/>
      <c r="J10" s="188"/>
      <c r="M10" s="397" t="s">
        <v>483</v>
      </c>
      <c r="N10" s="382">
        <f t="shared" si="2"/>
        <v>0</v>
      </c>
    </row>
    <row r="11" spans="1:14" x14ac:dyDescent="0.25">
      <c r="A11" s="187"/>
      <c r="B11" s="128"/>
      <c r="C11" s="128"/>
      <c r="D11" s="129" t="str">
        <f t="shared" si="0"/>
        <v xml:space="preserve"> </v>
      </c>
      <c r="E11" s="128"/>
      <c r="F11" s="380" t="str">
        <f t="shared" si="1"/>
        <v/>
      </c>
      <c r="G11" s="128"/>
      <c r="H11" s="128"/>
      <c r="I11" s="128"/>
      <c r="J11" s="188"/>
      <c r="M11" s="397" t="s">
        <v>484</v>
      </c>
      <c r="N11" s="382">
        <f t="shared" si="2"/>
        <v>0</v>
      </c>
    </row>
    <row r="12" spans="1:14" x14ac:dyDescent="0.25">
      <c r="A12" s="187"/>
      <c r="B12" s="128"/>
      <c r="C12" s="128"/>
      <c r="D12" s="129" t="str">
        <f t="shared" si="0"/>
        <v xml:space="preserve"> </v>
      </c>
      <c r="E12" s="128"/>
      <c r="F12" s="380" t="str">
        <f t="shared" si="1"/>
        <v/>
      </c>
      <c r="G12" s="128"/>
      <c r="H12" s="128"/>
      <c r="I12" s="128"/>
      <c r="J12" s="188"/>
      <c r="M12" s="397" t="s">
        <v>485</v>
      </c>
      <c r="N12" s="382">
        <f t="shared" si="2"/>
        <v>0</v>
      </c>
    </row>
    <row r="13" spans="1:14" x14ac:dyDescent="0.25">
      <c r="A13" s="187"/>
      <c r="B13" s="128"/>
      <c r="C13" s="128"/>
      <c r="D13" s="129" t="str">
        <f t="shared" si="0"/>
        <v xml:space="preserve"> </v>
      </c>
      <c r="E13" s="128"/>
      <c r="F13" s="380" t="str">
        <f t="shared" si="1"/>
        <v/>
      </c>
      <c r="G13" s="128"/>
      <c r="H13" s="128"/>
      <c r="I13" s="128"/>
      <c r="J13" s="188"/>
      <c r="M13" s="397" t="s">
        <v>486</v>
      </c>
      <c r="N13" s="382">
        <f t="shared" si="2"/>
        <v>0</v>
      </c>
    </row>
    <row r="14" spans="1:14" x14ac:dyDescent="0.25">
      <c r="A14" s="187"/>
      <c r="B14" s="128"/>
      <c r="C14" s="128"/>
      <c r="D14" s="129" t="str">
        <f t="shared" si="0"/>
        <v xml:space="preserve"> </v>
      </c>
      <c r="E14" s="128"/>
      <c r="F14" s="380" t="str">
        <f t="shared" si="1"/>
        <v/>
      </c>
      <c r="G14" s="128"/>
      <c r="H14" s="128"/>
      <c r="I14" s="128"/>
      <c r="J14" s="188"/>
      <c r="M14" s="397" t="s">
        <v>487</v>
      </c>
      <c r="N14" s="382">
        <f t="shared" si="2"/>
        <v>0</v>
      </c>
    </row>
    <row r="15" spans="1:14" x14ac:dyDescent="0.25">
      <c r="A15" s="187"/>
      <c r="B15" s="128"/>
      <c r="C15" s="128"/>
      <c r="D15" s="129" t="str">
        <f t="shared" si="0"/>
        <v xml:space="preserve"> </v>
      </c>
      <c r="E15" s="128"/>
      <c r="F15" s="380" t="str">
        <f t="shared" si="1"/>
        <v/>
      </c>
      <c r="G15" s="128"/>
      <c r="H15" s="128"/>
      <c r="I15" s="128"/>
      <c r="J15" s="188"/>
      <c r="M15" s="397" t="s">
        <v>365</v>
      </c>
      <c r="N15" s="382">
        <f t="shared" si="2"/>
        <v>1</v>
      </c>
    </row>
    <row r="16" spans="1:14" x14ac:dyDescent="0.25">
      <c r="A16" s="187"/>
      <c r="B16" s="128"/>
      <c r="C16" s="128"/>
      <c r="D16" s="129" t="str">
        <f t="shared" si="0"/>
        <v xml:space="preserve"> </v>
      </c>
      <c r="E16" s="128"/>
      <c r="F16" s="380" t="str">
        <f t="shared" si="1"/>
        <v/>
      </c>
      <c r="G16" s="128"/>
      <c r="H16" s="128"/>
      <c r="I16" s="128"/>
      <c r="J16" s="188"/>
      <c r="M16" s="397" t="s">
        <v>488</v>
      </c>
      <c r="N16" s="382">
        <f t="shared" si="2"/>
        <v>0</v>
      </c>
    </row>
    <row r="17" spans="1:14" x14ac:dyDescent="0.25">
      <c r="A17" s="187"/>
      <c r="B17" s="128"/>
      <c r="C17" s="128"/>
      <c r="D17" s="129" t="str">
        <f t="shared" si="0"/>
        <v xml:space="preserve"> </v>
      </c>
      <c r="E17" s="128"/>
      <c r="F17" s="380" t="str">
        <f t="shared" si="1"/>
        <v/>
      </c>
      <c r="G17" s="128"/>
      <c r="H17" s="128"/>
      <c r="I17" s="128"/>
      <c r="J17" s="188"/>
      <c r="M17" s="397" t="s">
        <v>489</v>
      </c>
      <c r="N17" s="382">
        <f t="shared" si="2"/>
        <v>0</v>
      </c>
    </row>
    <row r="18" spans="1:14" x14ac:dyDescent="0.25">
      <c r="A18" s="187"/>
      <c r="B18" s="128"/>
      <c r="C18" s="128"/>
      <c r="D18" s="129" t="str">
        <f t="shared" si="0"/>
        <v xml:space="preserve"> </v>
      </c>
      <c r="E18" s="128"/>
      <c r="F18" s="380" t="str">
        <f t="shared" si="1"/>
        <v/>
      </c>
      <c r="G18" s="128"/>
      <c r="H18" s="128"/>
      <c r="I18" s="128"/>
      <c r="J18" s="188"/>
      <c r="M18" s="397" t="s">
        <v>490</v>
      </c>
      <c r="N18" s="382">
        <f t="shared" si="2"/>
        <v>0</v>
      </c>
    </row>
    <row r="19" spans="1:14" x14ac:dyDescent="0.25">
      <c r="A19" s="187"/>
      <c r="B19" s="128"/>
      <c r="C19" s="128"/>
      <c r="D19" s="129" t="str">
        <f t="shared" si="0"/>
        <v xml:space="preserve"> </v>
      </c>
      <c r="E19" s="128"/>
      <c r="F19" s="380" t="str">
        <f t="shared" si="1"/>
        <v/>
      </c>
      <c r="G19" s="128"/>
      <c r="H19" s="128"/>
      <c r="I19" s="128"/>
      <c r="J19" s="188"/>
      <c r="M19" s="397" t="s">
        <v>491</v>
      </c>
      <c r="N19" s="382">
        <f t="shared" si="2"/>
        <v>0</v>
      </c>
    </row>
    <row r="20" spans="1:14" x14ac:dyDescent="0.25">
      <c r="A20" s="187"/>
      <c r="B20" s="128"/>
      <c r="C20" s="128"/>
      <c r="D20" s="129" t="str">
        <f t="shared" si="0"/>
        <v xml:space="preserve"> </v>
      </c>
      <c r="E20" s="128"/>
      <c r="F20" s="380" t="str">
        <f t="shared" si="1"/>
        <v/>
      </c>
      <c r="G20" s="128"/>
      <c r="H20" s="128"/>
      <c r="I20" s="128"/>
      <c r="J20" s="188"/>
      <c r="M20" s="397" t="s">
        <v>492</v>
      </c>
      <c r="N20" s="382">
        <f t="shared" si="2"/>
        <v>0</v>
      </c>
    </row>
    <row r="21" spans="1:14" x14ac:dyDescent="0.25">
      <c r="A21" s="187"/>
      <c r="B21" s="128"/>
      <c r="C21" s="128"/>
      <c r="D21" s="129" t="str">
        <f t="shared" si="0"/>
        <v xml:space="preserve"> </v>
      </c>
      <c r="E21" s="128"/>
      <c r="F21" s="380" t="str">
        <f t="shared" si="1"/>
        <v/>
      </c>
      <c r="G21" s="128"/>
      <c r="H21" s="128"/>
      <c r="I21" s="128"/>
      <c r="J21" s="188"/>
      <c r="M21" s="397" t="s">
        <v>493</v>
      </c>
      <c r="N21" s="382">
        <f t="shared" si="2"/>
        <v>3</v>
      </c>
    </row>
    <row r="22" spans="1:14" x14ac:dyDescent="0.25">
      <c r="A22" s="187"/>
      <c r="B22" s="128"/>
      <c r="C22" s="128"/>
      <c r="D22" s="129" t="str">
        <f t="shared" si="0"/>
        <v xml:space="preserve"> </v>
      </c>
      <c r="E22" s="128"/>
      <c r="F22" s="380" t="str">
        <f t="shared" si="1"/>
        <v/>
      </c>
      <c r="G22" s="128"/>
      <c r="H22" s="128"/>
      <c r="I22" s="128"/>
      <c r="J22" s="188"/>
      <c r="M22" s="397" t="s">
        <v>494</v>
      </c>
      <c r="N22" s="382">
        <f t="shared" si="2"/>
        <v>0</v>
      </c>
    </row>
    <row r="23" spans="1:14" x14ac:dyDescent="0.25">
      <c r="A23" s="187"/>
      <c r="B23" s="128"/>
      <c r="C23" s="128"/>
      <c r="D23" s="129" t="str">
        <f t="shared" si="0"/>
        <v xml:space="preserve"> </v>
      </c>
      <c r="E23" s="128"/>
      <c r="F23" s="380" t="str">
        <f t="shared" si="1"/>
        <v/>
      </c>
      <c r="G23" s="128"/>
      <c r="H23" s="128"/>
      <c r="I23" s="128"/>
      <c r="J23" s="188"/>
      <c r="M23" s="397" t="s">
        <v>495</v>
      </c>
      <c r="N23" s="382">
        <f t="shared" si="2"/>
        <v>0</v>
      </c>
    </row>
    <row r="24" spans="1:14" x14ac:dyDescent="0.25">
      <c r="A24" s="187"/>
      <c r="B24" s="128"/>
      <c r="C24" s="128"/>
      <c r="D24" s="129" t="str">
        <f t="shared" si="0"/>
        <v xml:space="preserve"> </v>
      </c>
      <c r="E24" s="128"/>
      <c r="F24" s="380" t="str">
        <f t="shared" si="1"/>
        <v/>
      </c>
      <c r="G24" s="128"/>
      <c r="H24" s="128"/>
      <c r="I24" s="128"/>
      <c r="J24" s="188"/>
      <c r="M24" s="397" t="s">
        <v>496</v>
      </c>
      <c r="N24" s="382">
        <f t="shared" si="2"/>
        <v>0</v>
      </c>
    </row>
    <row r="25" spans="1:14" x14ac:dyDescent="0.25">
      <c r="A25" s="187"/>
      <c r="B25" s="128"/>
      <c r="C25" s="128"/>
      <c r="D25" s="129" t="str">
        <f t="shared" si="0"/>
        <v xml:space="preserve"> </v>
      </c>
      <c r="E25" s="128"/>
      <c r="F25" s="380" t="str">
        <f t="shared" si="1"/>
        <v/>
      </c>
      <c r="G25" s="128"/>
      <c r="H25" s="128"/>
      <c r="I25" s="128"/>
      <c r="J25" s="188"/>
      <c r="M25" s="397" t="s">
        <v>497</v>
      </c>
      <c r="N25" s="382">
        <f t="shared" si="2"/>
        <v>0</v>
      </c>
    </row>
    <row r="26" spans="1:14" x14ac:dyDescent="0.25">
      <c r="A26" s="187"/>
      <c r="B26" s="128"/>
      <c r="C26" s="128"/>
      <c r="D26" s="129" t="str">
        <f t="shared" si="0"/>
        <v xml:space="preserve"> </v>
      </c>
      <c r="E26" s="128"/>
      <c r="F26" s="380" t="str">
        <f t="shared" si="1"/>
        <v/>
      </c>
      <c r="G26" s="128"/>
      <c r="H26" s="128"/>
      <c r="I26" s="128"/>
      <c r="J26" s="188"/>
      <c r="M26" s="397" t="s">
        <v>498</v>
      </c>
      <c r="N26" s="382">
        <f t="shared" si="2"/>
        <v>0</v>
      </c>
    </row>
    <row r="27" spans="1:14" x14ac:dyDescent="0.25">
      <c r="A27" s="187"/>
      <c r="B27" s="128"/>
      <c r="C27" s="128"/>
      <c r="D27" s="129" t="str">
        <f t="shared" si="0"/>
        <v xml:space="preserve"> </v>
      </c>
      <c r="E27" s="128"/>
      <c r="F27" s="380" t="str">
        <f t="shared" si="1"/>
        <v/>
      </c>
      <c r="G27" s="128"/>
      <c r="H27" s="128"/>
      <c r="I27" s="128"/>
      <c r="J27" s="188"/>
      <c r="M27" s="397" t="s">
        <v>499</v>
      </c>
      <c r="N27" s="382">
        <f t="shared" si="2"/>
        <v>0</v>
      </c>
    </row>
    <row r="28" spans="1:14" ht="15.75" thickBot="1" x14ac:dyDescent="0.3">
      <c r="A28" s="187"/>
      <c r="B28" s="128"/>
      <c r="C28" s="128"/>
      <c r="D28" s="129" t="str">
        <f t="shared" si="0"/>
        <v xml:space="preserve"> </v>
      </c>
      <c r="E28" s="128"/>
      <c r="F28" s="380" t="str">
        <f t="shared" si="1"/>
        <v/>
      </c>
      <c r="G28" s="128"/>
      <c r="H28" s="128"/>
      <c r="I28" s="128"/>
      <c r="J28" s="188"/>
      <c r="M28" s="398" t="s">
        <v>500</v>
      </c>
      <c r="N28" s="383">
        <f t="shared" si="2"/>
        <v>0</v>
      </c>
    </row>
    <row r="29" spans="1:14" x14ac:dyDescent="0.25">
      <c r="A29" s="187"/>
      <c r="B29" s="128"/>
      <c r="C29" s="128"/>
      <c r="D29" s="129" t="str">
        <f t="shared" si="0"/>
        <v xml:space="preserve"> </v>
      </c>
      <c r="E29" s="128"/>
      <c r="F29" s="380" t="str">
        <f t="shared" si="1"/>
        <v/>
      </c>
      <c r="G29" s="128"/>
      <c r="H29" s="128"/>
      <c r="I29" s="128"/>
      <c r="J29" s="188"/>
    </row>
    <row r="30" spans="1:14" x14ac:dyDescent="0.25">
      <c r="A30" s="187"/>
      <c r="B30" s="128"/>
      <c r="C30" s="128"/>
      <c r="D30" s="129" t="str">
        <f t="shared" si="0"/>
        <v xml:space="preserve"> </v>
      </c>
      <c r="E30" s="128"/>
      <c r="F30" s="380" t="str">
        <f t="shared" si="1"/>
        <v/>
      </c>
      <c r="G30" s="128"/>
      <c r="H30" s="128"/>
      <c r="I30" s="128"/>
      <c r="J30" s="188"/>
    </row>
    <row r="31" spans="1:14" x14ac:dyDescent="0.25">
      <c r="A31" s="187"/>
      <c r="B31" s="128"/>
      <c r="C31" s="128"/>
      <c r="D31" s="129" t="str">
        <f t="shared" si="0"/>
        <v xml:space="preserve"> </v>
      </c>
      <c r="E31" s="128"/>
      <c r="F31" s="380" t="str">
        <f t="shared" si="1"/>
        <v/>
      </c>
      <c r="G31" s="128"/>
      <c r="H31" s="128"/>
      <c r="I31" s="128"/>
      <c r="J31" s="188"/>
    </row>
    <row r="32" spans="1:14" ht="15.75" thickBot="1" x14ac:dyDescent="0.3">
      <c r="A32" s="189"/>
      <c r="B32" s="130"/>
      <c r="C32" s="130"/>
      <c r="D32" s="391" t="str">
        <f t="shared" si="0"/>
        <v xml:space="preserve"> </v>
      </c>
      <c r="E32" s="130"/>
      <c r="F32" s="392" t="str">
        <f t="shared" si="1"/>
        <v/>
      </c>
      <c r="G32" s="130"/>
      <c r="H32" s="130"/>
      <c r="I32" s="130"/>
      <c r="J32" s="131"/>
    </row>
  </sheetData>
  <autoFilter ref="A1:J1"/>
  <mergeCells count="1">
    <mergeCell ref="M1:N1"/>
  </mergeCells>
  <conditionalFormatting sqref="N3:N28">
    <cfRule type="cellIs" dxfId="3" priority="1" operator="greaterThan">
      <formula>2</formula>
    </cfRule>
    <cfRule type="cellIs" dxfId="2" priority="2" operator="equal">
      <formula>0</formula>
    </cfRule>
  </conditionalFormatting>
  <pageMargins left="0.25" right="0.25" top="0.75" bottom="0.75" header="0.3" footer="0.3"/>
  <pageSetup scale="71"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89"/>
  <sheetViews>
    <sheetView showGridLines="0" workbookViewId="0">
      <pane ySplit="5" topLeftCell="A6" activePane="bottomLeft" state="frozen"/>
      <selection pane="bottomLeft" activeCell="B81" sqref="B81"/>
    </sheetView>
  </sheetViews>
  <sheetFormatPr defaultColWidth="8.85546875" defaultRowHeight="15" x14ac:dyDescent="0.25"/>
  <cols>
    <col min="1" max="1" width="57.85546875" style="114" customWidth="1"/>
    <col min="2" max="2" width="64.42578125" style="114" customWidth="1"/>
    <col min="3" max="16384" width="8.85546875" style="115"/>
  </cols>
  <sheetData>
    <row r="1" spans="1:2" ht="19.5" thickBot="1" x14ac:dyDescent="0.3">
      <c r="A1" s="125" t="s">
        <v>181</v>
      </c>
    </row>
    <row r="2" spans="1:2" x14ac:dyDescent="0.25">
      <c r="A2" s="116" t="s">
        <v>38</v>
      </c>
      <c r="B2" s="117" t="s">
        <v>264</v>
      </c>
    </row>
    <row r="3" spans="1:2" x14ac:dyDescent="0.25">
      <c r="A3" s="118" t="s">
        <v>162</v>
      </c>
      <c r="B3" s="119" t="s">
        <v>265</v>
      </c>
    </row>
    <row r="4" spans="1:2" x14ac:dyDescent="0.25">
      <c r="A4" s="118" t="s">
        <v>378</v>
      </c>
      <c r="B4" s="119" t="s">
        <v>379</v>
      </c>
    </row>
    <row r="5" spans="1:2" x14ac:dyDescent="0.25">
      <c r="A5" s="118" t="s">
        <v>163</v>
      </c>
      <c r="B5" s="120">
        <v>37084</v>
      </c>
    </row>
    <row r="6" spans="1:2" x14ac:dyDescent="0.25">
      <c r="A6" s="118" t="s">
        <v>164</v>
      </c>
      <c r="B6" s="121" t="s">
        <v>266</v>
      </c>
    </row>
    <row r="7" spans="1:2" x14ac:dyDescent="0.25">
      <c r="A7" s="118" t="s">
        <v>166</v>
      </c>
      <c r="B7" s="119" t="s">
        <v>267</v>
      </c>
    </row>
    <row r="8" spans="1:2" x14ac:dyDescent="0.25">
      <c r="A8" s="118" t="s">
        <v>165</v>
      </c>
      <c r="B8" s="119" t="s">
        <v>267</v>
      </c>
    </row>
    <row r="9" spans="1:2" x14ac:dyDescent="0.25">
      <c r="A9" s="118" t="s">
        <v>384</v>
      </c>
      <c r="B9" s="119" t="s">
        <v>267</v>
      </c>
    </row>
    <row r="10" spans="1:2" x14ac:dyDescent="0.25">
      <c r="A10" s="118" t="s">
        <v>385</v>
      </c>
      <c r="B10" s="119" t="s">
        <v>267</v>
      </c>
    </row>
    <row r="11" spans="1:2" x14ac:dyDescent="0.25">
      <c r="A11" s="118" t="s">
        <v>388</v>
      </c>
      <c r="B11" s="119" t="s">
        <v>267</v>
      </c>
    </row>
    <row r="12" spans="1:2" x14ac:dyDescent="0.25">
      <c r="A12" s="118" t="s">
        <v>387</v>
      </c>
      <c r="B12" s="119" t="s">
        <v>267</v>
      </c>
    </row>
    <row r="13" spans="1:2" x14ac:dyDescent="0.25">
      <c r="A13" s="118" t="s">
        <v>172</v>
      </c>
      <c r="B13" s="122">
        <f>IFERROR((present_date-B5)/365, "Cannot calculate")</f>
        <v>14.482191780821918</v>
      </c>
    </row>
    <row r="14" spans="1:2" x14ac:dyDescent="0.25">
      <c r="A14" s="118" t="s">
        <v>167</v>
      </c>
      <c r="B14" s="119" t="s">
        <v>174</v>
      </c>
    </row>
    <row r="15" spans="1:2" x14ac:dyDescent="0.25">
      <c r="A15" s="118" t="s">
        <v>168</v>
      </c>
      <c r="B15" s="119" t="s">
        <v>173</v>
      </c>
    </row>
    <row r="16" spans="1:2" x14ac:dyDescent="0.25">
      <c r="A16" s="118" t="s">
        <v>382</v>
      </c>
      <c r="B16" s="119" t="s">
        <v>383</v>
      </c>
    </row>
    <row r="17" spans="1:2" x14ac:dyDescent="0.25">
      <c r="A17" s="118" t="s">
        <v>169</v>
      </c>
      <c r="B17" s="119" t="s">
        <v>177</v>
      </c>
    </row>
    <row r="18" spans="1:2" x14ac:dyDescent="0.25">
      <c r="A18" s="118" t="s">
        <v>170</v>
      </c>
      <c r="B18" s="119" t="s">
        <v>175</v>
      </c>
    </row>
    <row r="19" spans="1:2" x14ac:dyDescent="0.25">
      <c r="A19" s="316" t="s">
        <v>389</v>
      </c>
      <c r="B19" s="317" t="s">
        <v>391</v>
      </c>
    </row>
    <row r="20" spans="1:2" x14ac:dyDescent="0.25">
      <c r="A20" s="316" t="s">
        <v>390</v>
      </c>
      <c r="B20" s="317" t="s">
        <v>392</v>
      </c>
    </row>
    <row r="21" spans="1:2" x14ac:dyDescent="0.25">
      <c r="A21" s="316" t="s">
        <v>393</v>
      </c>
      <c r="B21" s="317" t="s">
        <v>394</v>
      </c>
    </row>
    <row r="22" spans="1:2" x14ac:dyDescent="0.25">
      <c r="A22" s="316" t="s">
        <v>395</v>
      </c>
      <c r="B22" s="317" t="s">
        <v>396</v>
      </c>
    </row>
    <row r="23" spans="1:2" ht="15.75" thickBot="1" x14ac:dyDescent="0.3">
      <c r="A23" s="123" t="s">
        <v>171</v>
      </c>
      <c r="B23" s="124" t="s">
        <v>176</v>
      </c>
    </row>
    <row r="24" spans="1:2" ht="15.75" thickBot="1" x14ac:dyDescent="0.3">
      <c r="A24" s="335"/>
      <c r="B24" s="336"/>
    </row>
    <row r="25" spans="1:2" ht="15.75" thickBot="1" x14ac:dyDescent="0.3">
      <c r="A25" s="340" t="s">
        <v>447</v>
      </c>
      <c r="B25" s="349" t="s">
        <v>415</v>
      </c>
    </row>
    <row r="26" spans="1:2" ht="93.75" customHeight="1" thickBot="1" x14ac:dyDescent="0.3">
      <c r="A26" s="341" t="s">
        <v>448</v>
      </c>
      <c r="B26" s="337" t="str">
        <f>IF(ISBLANK(B25), "", IFERROR(HLOOKUP(B25,Personality!A5:D6,2,FALSE), IFERROR(HLOOKUP(B25,Personality!A7:D8,2,FALSE), IFERROR(HLOOKUP(B25,Personality!A9:D10,2,FALSE), IFERROR(HLOOKUP(B25,Personality!A11:D12,2,FALSE),"")))))</f>
        <v>Seek meaning and connection in ideas, relationships, and material possessions. Want to understand what motivates people and are insightful about others. Conscientious and committed to their firm values. Develop a clear vision about how best to serve the common good. Organized and decisive in implementing their vision.</v>
      </c>
    </row>
    <row r="27" spans="1:2" ht="18" customHeight="1" thickBot="1" x14ac:dyDescent="0.3">
      <c r="A27" s="341"/>
      <c r="B27" s="338" t="str">
        <f>IFERROR(VLOOKUP(B25,Settings!H3:I18, 2, FALSE),"")</f>
        <v xml:space="preserve">Introveted Intuitive Feeling Judging </v>
      </c>
    </row>
    <row r="28" spans="1:2" ht="18" customHeight="1" thickBot="1" x14ac:dyDescent="0.3">
      <c r="A28" s="342" t="s">
        <v>449</v>
      </c>
      <c r="B28" s="339" t="str">
        <f>IF(ISBLANK(B25),"",HYPERLINK("http://www.humanmetrics.com/personality/" &amp; LOWER(B25), "http://www.humanmetrics.com/personality/" &amp; LOWER(B25)))</f>
        <v>http://www.humanmetrics.com/personality/infj</v>
      </c>
    </row>
    <row r="29" spans="1:2" ht="15.75" thickBot="1" x14ac:dyDescent="0.3"/>
    <row r="30" spans="1:2" ht="15.75" thickBot="1" x14ac:dyDescent="0.3">
      <c r="A30" s="190" t="s">
        <v>160</v>
      </c>
      <c r="B30" s="191" t="s">
        <v>161</v>
      </c>
    </row>
    <row r="31" spans="1:2" x14ac:dyDescent="0.25">
      <c r="A31" s="192" t="s">
        <v>268</v>
      </c>
      <c r="B31" s="193"/>
    </row>
    <row r="32" spans="1:2" x14ac:dyDescent="0.25">
      <c r="A32" s="194" t="s">
        <v>178</v>
      </c>
      <c r="B32" s="119"/>
    </row>
    <row r="33" spans="1:2" x14ac:dyDescent="0.25">
      <c r="A33" s="194" t="str">
        <f>"Who are " &amp; B2 &amp; "'s friends?"</f>
        <v>Who are Main Character's friends?</v>
      </c>
      <c r="B33" s="119"/>
    </row>
    <row r="34" spans="1:2" x14ac:dyDescent="0.25">
      <c r="A34" s="194" t="str">
        <f>"Who is "&amp;B2&amp;" closest to?"</f>
        <v>Who is Main Character closest to?</v>
      </c>
      <c r="B34" s="119"/>
    </row>
    <row r="35" spans="1:2" x14ac:dyDescent="0.25">
      <c r="A35" s="194" t="s">
        <v>179</v>
      </c>
      <c r="B35" s="119"/>
    </row>
    <row r="36" spans="1:2" ht="30" x14ac:dyDescent="0.25">
      <c r="A36" s="194" t="str">
        <f>"What is " &amp; B2 &amp; "'s biggest fear? Who has he told this to? Who he would never tell this to?"</f>
        <v>What is Main Character's biggest fear? Who has he told this to? Who he would never tell this to?</v>
      </c>
      <c r="B36" s="119"/>
    </row>
    <row r="37" spans="1:2" x14ac:dyDescent="0.25">
      <c r="A37" s="194" t="str">
        <f>"Does "&amp;IF(B4="Male","he",IF(B4="Female","she","he/she")) &amp;" have a secret?"</f>
        <v>Does he have a secret?</v>
      </c>
      <c r="B37" s="119"/>
    </row>
    <row r="38" spans="1:2" x14ac:dyDescent="0.25">
      <c r="A38" s="194" t="str">
        <f>"What makes " &amp; B2 &amp; " laugh out loud?"</f>
        <v>What makes Main Character laugh out loud?</v>
      </c>
      <c r="B38" s="119"/>
    </row>
    <row r="39" spans="1:2" x14ac:dyDescent="0.25">
      <c r="A39" s="194" t="str">
        <f>"Has "&amp;IF(B4="Male","he",IF(B4="Female","she","he/she")) &amp;" been in love? Had a broken heart?"</f>
        <v>Has he been in love? Had a broken heart?</v>
      </c>
      <c r="B39" s="119"/>
    </row>
    <row r="40" spans="1:2" x14ac:dyDescent="0.25">
      <c r="A40" s="194" t="str">
        <f>"What does " &amp; B2 &amp; " likes to eat?"</f>
        <v>What does Main Character likes to eat?</v>
      </c>
      <c r="B40" s="119"/>
    </row>
    <row r="41" spans="1:2" x14ac:dyDescent="0.25">
      <c r="A41" s="194" t="str">
        <f>"What does "&amp;IF(B4="Male","he",IF(B4="Female","she","he/she")) &amp;" like to read?"</f>
        <v>What does he like to read?</v>
      </c>
      <c r="B41" s="119"/>
    </row>
    <row r="42" spans="1:2" x14ac:dyDescent="0.25">
      <c r="A42" s="194" t="s">
        <v>180</v>
      </c>
      <c r="B42" s="119"/>
    </row>
    <row r="43" spans="1:2" x14ac:dyDescent="0.25">
      <c r="A43" s="194" t="str">
        <f>"What does "&amp;B2&amp;" wear?"</f>
        <v>What does Main Character wear?</v>
      </c>
      <c r="B43" s="119"/>
    </row>
    <row r="44" spans="1:2" ht="15" customHeight="1" x14ac:dyDescent="0.25">
      <c r="A44" s="194" t="s">
        <v>457</v>
      </c>
      <c r="B44" s="119"/>
    </row>
    <row r="45" spans="1:2" ht="15" customHeight="1" x14ac:dyDescent="0.25">
      <c r="A45" s="194" t="s">
        <v>458</v>
      </c>
      <c r="B45" s="119"/>
    </row>
    <row r="46" spans="1:2" ht="30" x14ac:dyDescent="0.25">
      <c r="A46" s="194" t="str">
        <f>"When " &amp; B2 &amp; " thinks of " &amp; IF(B4="Male","his",IF(B4="Female","her","his/her")) &amp; " childhood kitchen, what smell does " &amp; IF(B4="Male","he",IF(B4="Female","she","he/she")) &amp; " remember? Why?"</f>
        <v>When Main Character thinks of his childhood kitchen, what smell does he remember? Why?</v>
      </c>
      <c r="B46" s="119"/>
    </row>
    <row r="47" spans="1:2" ht="30" x14ac:dyDescent="0.25">
      <c r="A47" s="194" t="str">
        <f>"Spring cleaning is due. What does " &amp; B2 &amp; " throw easily and what is " &amp; IF(B4="Male","he",IF(B4="Female","she","he/she")) &amp; " holding on to?"</f>
        <v>Spring cleaning is due. What does Main Character throw easily and what is he holding on to?</v>
      </c>
      <c r="B47" s="119"/>
    </row>
    <row r="48" spans="1:2" x14ac:dyDescent="0.25">
      <c r="A48" s="194" t="str">
        <f>"What is " &amp; B2 &amp; " doing over the weekend"</f>
        <v>What is Main Character doing over the weekend</v>
      </c>
      <c r="B48" s="119"/>
    </row>
    <row r="49" spans="1:2" x14ac:dyDescent="0.25">
      <c r="A49" s="194" t="str">
        <f>"What is " &amp; B2 &amp; "'s strongest bad memory?"</f>
        <v>What is Main Character's strongest bad memory?</v>
      </c>
      <c r="B49" s="119"/>
    </row>
    <row r="50" spans="1:2" x14ac:dyDescent="0.25">
      <c r="A50" s="194" t="str">
        <f>"What is " &amp; B2 &amp; "'s strongest good memory?"</f>
        <v>What is Main Character's strongest good memory?</v>
      </c>
      <c r="B50" s="119"/>
    </row>
    <row r="51" spans="1:2" x14ac:dyDescent="0.25">
      <c r="A51" s="194" t="str">
        <f>"What is " &amp; B2 &amp; "'s idea of perfect happiness?"</f>
        <v>What is Main Character's idea of perfect happiness?</v>
      </c>
      <c r="B51" s="119"/>
    </row>
    <row r="52" spans="1:2" ht="30" x14ac:dyDescent="0.25">
      <c r="A52" s="194" t="str">
        <f>"What does " &amp; B2 &amp; " think was " &amp; IF(B4="Male","his",IF(B4="Female","her","his/her")) &amp; " greatest achievement to date?"</f>
        <v>What does Main Character think was his greatest achievement to date?</v>
      </c>
      <c r="B52" s="119"/>
    </row>
    <row r="53" spans="1:2" x14ac:dyDescent="0.25">
      <c r="A53" s="194" t="str">
        <f>"What is " &amp; B2 &amp; "'s favorite occupation?"</f>
        <v>What is Main Character's favorite occupation?</v>
      </c>
      <c r="B53" s="119"/>
    </row>
    <row r="54" spans="1:2" x14ac:dyDescent="0.25">
      <c r="A54" s="194" t="str">
        <f>"What is " &amp; B2 &amp; "s most treasured posession?"</f>
        <v>What is Main Characters most treasured posession?</v>
      </c>
      <c r="B54" s="119"/>
    </row>
    <row r="55" spans="1:2" x14ac:dyDescent="0.25">
      <c r="A55" s="194" t="str">
        <f>"What does " &amp; B2 &amp; " dislike the most?"</f>
        <v>What does Main Character dislike the most?</v>
      </c>
      <c r="B55" s="119"/>
    </row>
    <row r="56" spans="1:2" x14ac:dyDescent="0.25">
      <c r="A56" s="194" t="str">
        <f>"What is " &amp; B2 &amp; "'s greatest regret?"</f>
        <v>What is Main Character's greatest regret?</v>
      </c>
      <c r="B56" s="119"/>
    </row>
    <row r="57" spans="1:2" x14ac:dyDescent="0.25">
      <c r="A57" s="194" t="str">
        <f>"What talent would " &amp; B2 &amp; " like to have?"</f>
        <v>What talent would Main Character like to have?</v>
      </c>
      <c r="B57" s="119"/>
    </row>
    <row r="58" spans="1:2" x14ac:dyDescent="0.25">
      <c r="A58" s="194" t="str">
        <f>"What trait " &amp; B2 &amp; " most deplores about " &amp; IF(B4="Male","himself",IF(B4="Female","herself","his/herself")) &amp; "?"</f>
        <v>What trait Main Character most deplores about himself?</v>
      </c>
      <c r="B58" s="119"/>
    </row>
    <row r="59" spans="1:2" x14ac:dyDescent="0.25">
      <c r="A59" s="194" t="str">
        <f>"What trait does " &amp; B2 &amp; " most deplore in others?"</f>
        <v>What trait does Main Character most deplore in others?</v>
      </c>
      <c r="B59" s="119"/>
    </row>
    <row r="60" spans="1:2" x14ac:dyDescent="0.25">
      <c r="A60" s="194" t="str">
        <f>"What does " &amp; B2 &amp; " most value in " &amp; IF(B4="Male","his",IF(B4="Female","her","his/her")) &amp; " friends?"</f>
        <v>What does Main Character most value in his friends?</v>
      </c>
      <c r="B60" s="119"/>
    </row>
    <row r="61" spans="1:2" x14ac:dyDescent="0.25">
      <c r="A61" s="194" t="str">
        <f>"Whos are " &amp; B2 &amp; "'s heros in real life?"</f>
        <v>Whos are Main Character's heros in real life?</v>
      </c>
      <c r="B61" s="119"/>
    </row>
    <row r="62" spans="1:2" x14ac:dyDescent="0.25">
      <c r="A62" s="194" t="str">
        <f>"Which living person does " &amp; IF(B4="Male","he",IF(B4="Female","she","he/she")) &amp; " most admire?"</f>
        <v>Which living person does he most admire?</v>
      </c>
      <c r="B62" s="119"/>
    </row>
    <row r="63" spans="1:2" x14ac:dyDescent="0.25">
      <c r="A63" s="194" t="str">
        <f>"Which words or phrases does " &amp; B2 &amp; " overuse?"</f>
        <v>Which words or phrases does Main Character overuse?</v>
      </c>
      <c r="B63" s="119"/>
    </row>
    <row r="64" spans="1:2" ht="30.75" thickBot="1" x14ac:dyDescent="0.3">
      <c r="A64" s="195" t="str">
        <f>"If " &amp; B2 &amp; " could change one thing about " &amp; IF(B4="Male","himself",IF(B4="Female","herself","his/herself")) &amp; ", what would it be?"</f>
        <v>If Main Character could change one thing about himself, what would it be?</v>
      </c>
      <c r="B64" s="124"/>
    </row>
    <row r="65" spans="1:2" ht="15.75" thickBot="1" x14ac:dyDescent="0.3">
      <c r="A65" s="315" t="s">
        <v>386</v>
      </c>
    </row>
    <row r="66" spans="1:2" x14ac:dyDescent="0.25">
      <c r="A66" s="419"/>
      <c r="B66" s="420"/>
    </row>
    <row r="67" spans="1:2" x14ac:dyDescent="0.25">
      <c r="A67" s="421"/>
      <c r="B67" s="422"/>
    </row>
    <row r="68" spans="1:2" x14ac:dyDescent="0.25">
      <c r="A68" s="421"/>
      <c r="B68" s="422"/>
    </row>
    <row r="69" spans="1:2" x14ac:dyDescent="0.25">
      <c r="A69" s="421"/>
      <c r="B69" s="422"/>
    </row>
    <row r="70" spans="1:2" x14ac:dyDescent="0.25">
      <c r="A70" s="421"/>
      <c r="B70" s="422"/>
    </row>
    <row r="71" spans="1:2" x14ac:dyDescent="0.25">
      <c r="A71" s="421"/>
      <c r="B71" s="422"/>
    </row>
    <row r="72" spans="1:2" x14ac:dyDescent="0.25">
      <c r="A72" s="421"/>
      <c r="B72" s="422"/>
    </row>
    <row r="73" spans="1:2" x14ac:dyDescent="0.25">
      <c r="A73" s="421"/>
      <c r="B73" s="422"/>
    </row>
    <row r="74" spans="1:2" x14ac:dyDescent="0.25">
      <c r="A74" s="421"/>
      <c r="B74" s="422"/>
    </row>
    <row r="75" spans="1:2" x14ac:dyDescent="0.25">
      <c r="A75" s="421"/>
      <c r="B75" s="422"/>
    </row>
    <row r="76" spans="1:2" x14ac:dyDescent="0.25">
      <c r="A76" s="421"/>
      <c r="B76" s="422"/>
    </row>
    <row r="77" spans="1:2" x14ac:dyDescent="0.25">
      <c r="A77" s="421"/>
      <c r="B77" s="422"/>
    </row>
    <row r="78" spans="1:2" x14ac:dyDescent="0.25">
      <c r="A78" s="421"/>
      <c r="B78" s="422"/>
    </row>
    <row r="79" spans="1:2" x14ac:dyDescent="0.25">
      <c r="A79" s="421"/>
      <c r="B79" s="422"/>
    </row>
    <row r="80" spans="1:2" ht="15.75" thickBot="1" x14ac:dyDescent="0.3">
      <c r="A80" s="423"/>
      <c r="B80" s="424"/>
    </row>
    <row r="81" spans="1:2" ht="15.75" thickBot="1" x14ac:dyDescent="0.3"/>
    <row r="82" spans="1:2" ht="15.75" thickBot="1" x14ac:dyDescent="0.3">
      <c r="A82" s="344" t="s">
        <v>461</v>
      </c>
      <c r="B82" s="345" t="s">
        <v>460</v>
      </c>
    </row>
    <row r="83" spans="1:2" x14ac:dyDescent="0.25">
      <c r="A83" s="343" t="s">
        <v>462</v>
      </c>
      <c r="B83" s="346">
        <v>1</v>
      </c>
    </row>
    <row r="84" spans="1:2" x14ac:dyDescent="0.25">
      <c r="A84" s="194" t="s">
        <v>463</v>
      </c>
      <c r="B84" s="347">
        <v>1</v>
      </c>
    </row>
    <row r="85" spans="1:2" x14ac:dyDescent="0.25">
      <c r="A85" s="194" t="s">
        <v>464</v>
      </c>
      <c r="B85" s="347">
        <v>1</v>
      </c>
    </row>
    <row r="86" spans="1:2" x14ac:dyDescent="0.25">
      <c r="A86" s="194" t="s">
        <v>465</v>
      </c>
      <c r="B86" s="347">
        <v>1</v>
      </c>
    </row>
    <row r="87" spans="1:2" x14ac:dyDescent="0.25">
      <c r="A87" s="194" t="s">
        <v>466</v>
      </c>
      <c r="B87" s="347">
        <v>1</v>
      </c>
    </row>
    <row r="88" spans="1:2" x14ac:dyDescent="0.25">
      <c r="A88" s="194" t="s">
        <v>467</v>
      </c>
      <c r="B88" s="347">
        <v>1</v>
      </c>
    </row>
    <row r="89" spans="1:2" ht="15.75" thickBot="1" x14ac:dyDescent="0.3">
      <c r="A89" s="195" t="s">
        <v>468</v>
      </c>
      <c r="B89" s="348">
        <v>1</v>
      </c>
    </row>
  </sheetData>
  <mergeCells count="1">
    <mergeCell ref="A66:B80"/>
  </mergeCells>
  <conditionalFormatting sqref="B83:B89">
    <cfRule type="colorScale" priority="1">
      <colorScale>
        <cfvo type="min"/>
        <cfvo type="percentile" val="50"/>
        <cfvo type="max"/>
        <color rgb="FFF8696B"/>
        <color rgb="FFFFEB84"/>
        <color rgb="FF63BE7B"/>
      </colorScale>
    </cfRule>
  </conditionalFormatting>
  <dataValidations count="2">
    <dataValidation type="list" allowBlank="1" showInputMessage="1" showErrorMessage="1" sqref="B25">
      <formula1>Briggs3</formula1>
    </dataValidation>
    <dataValidation type="whole" allowBlank="1" showInputMessage="1" showErrorMessage="1" sqref="B83:B89">
      <formula1>1</formula1>
      <formula2>10</formula2>
    </dataValidation>
  </dataValidations>
  <pageMargins left="0.25" right="0.25" top="0.75" bottom="0.75" header="0.3" footer="0.3"/>
  <pageSetup scale="91"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Settings!$L$1:$L$4</xm:f>
          </x14:formula1>
          <xm:sqref>B4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46"/>
  <sheetViews>
    <sheetView showGridLines="0" workbookViewId="0">
      <pane ySplit="4" topLeftCell="A5" activePane="bottomLeft" state="frozen"/>
      <selection pane="bottomLeft" activeCell="B39" sqref="B39"/>
    </sheetView>
  </sheetViews>
  <sheetFormatPr defaultColWidth="8.85546875" defaultRowHeight="15" x14ac:dyDescent="0.25"/>
  <cols>
    <col min="1" max="1" width="51.140625" style="114" customWidth="1"/>
    <col min="2" max="2" width="64.42578125" style="114" customWidth="1"/>
    <col min="3" max="16384" width="8.85546875" style="115"/>
  </cols>
  <sheetData>
    <row r="1" spans="1:2" ht="19.5" thickBot="1" x14ac:dyDescent="0.3">
      <c r="A1" s="125" t="s">
        <v>181</v>
      </c>
    </row>
    <row r="2" spans="1:2" x14ac:dyDescent="0.25">
      <c r="A2" s="116" t="s">
        <v>38</v>
      </c>
      <c r="B2" s="117" t="s">
        <v>269</v>
      </c>
    </row>
    <row r="3" spans="1:2" x14ac:dyDescent="0.25">
      <c r="A3" s="118" t="s">
        <v>162</v>
      </c>
      <c r="B3" s="119" t="s">
        <v>453</v>
      </c>
    </row>
    <row r="4" spans="1:2" x14ac:dyDescent="0.25">
      <c r="A4" s="118" t="s">
        <v>378</v>
      </c>
      <c r="B4" s="119" t="s">
        <v>379</v>
      </c>
    </row>
    <row r="5" spans="1:2" x14ac:dyDescent="0.25">
      <c r="A5" s="118" t="s">
        <v>163</v>
      </c>
      <c r="B5" s="120">
        <v>37084</v>
      </c>
    </row>
    <row r="6" spans="1:2" x14ac:dyDescent="0.25">
      <c r="A6" s="118" t="s">
        <v>164</v>
      </c>
      <c r="B6" s="121" t="s">
        <v>266</v>
      </c>
    </row>
    <row r="7" spans="1:2" x14ac:dyDescent="0.25">
      <c r="A7" s="118" t="s">
        <v>166</v>
      </c>
      <c r="B7" s="119" t="s">
        <v>267</v>
      </c>
    </row>
    <row r="8" spans="1:2" x14ac:dyDescent="0.25">
      <c r="A8" s="118" t="s">
        <v>165</v>
      </c>
      <c r="B8" s="119" t="s">
        <v>267</v>
      </c>
    </row>
    <row r="9" spans="1:2" x14ac:dyDescent="0.25">
      <c r="A9" s="118" t="s">
        <v>384</v>
      </c>
      <c r="B9" s="119" t="s">
        <v>267</v>
      </c>
    </row>
    <row r="10" spans="1:2" x14ac:dyDescent="0.25">
      <c r="A10" s="118" t="s">
        <v>385</v>
      </c>
      <c r="B10" s="119" t="s">
        <v>267</v>
      </c>
    </row>
    <row r="11" spans="1:2" x14ac:dyDescent="0.25">
      <c r="A11" s="118" t="s">
        <v>388</v>
      </c>
      <c r="B11" s="119" t="s">
        <v>267</v>
      </c>
    </row>
    <row r="12" spans="1:2" x14ac:dyDescent="0.25">
      <c r="A12" s="118" t="s">
        <v>387</v>
      </c>
      <c r="B12" s="119" t="s">
        <v>267</v>
      </c>
    </row>
    <row r="13" spans="1:2" x14ac:dyDescent="0.25">
      <c r="A13" s="118" t="s">
        <v>172</v>
      </c>
      <c r="B13" s="122">
        <f>IFERROR((present_date-B5)/365, "Cannot calculate")</f>
        <v>14.482191780821918</v>
      </c>
    </row>
    <row r="14" spans="1:2" x14ac:dyDescent="0.25">
      <c r="A14" s="118" t="s">
        <v>167</v>
      </c>
      <c r="B14" s="119" t="s">
        <v>174</v>
      </c>
    </row>
    <row r="15" spans="1:2" x14ac:dyDescent="0.25">
      <c r="A15" s="118" t="s">
        <v>168</v>
      </c>
      <c r="B15" s="119" t="s">
        <v>173</v>
      </c>
    </row>
    <row r="16" spans="1:2" x14ac:dyDescent="0.25">
      <c r="A16" s="118" t="s">
        <v>382</v>
      </c>
      <c r="B16" s="119" t="s">
        <v>383</v>
      </c>
    </row>
    <row r="17" spans="1:2" x14ac:dyDescent="0.25">
      <c r="A17" s="118" t="s">
        <v>169</v>
      </c>
      <c r="B17" s="119" t="s">
        <v>177</v>
      </c>
    </row>
    <row r="18" spans="1:2" x14ac:dyDescent="0.25">
      <c r="A18" s="118" t="s">
        <v>170</v>
      </c>
      <c r="B18" s="119" t="s">
        <v>175</v>
      </c>
    </row>
    <row r="19" spans="1:2" x14ac:dyDescent="0.25">
      <c r="A19" s="316" t="s">
        <v>389</v>
      </c>
      <c r="B19" s="317" t="s">
        <v>391</v>
      </c>
    </row>
    <row r="20" spans="1:2" x14ac:dyDescent="0.25">
      <c r="A20" s="316" t="s">
        <v>390</v>
      </c>
      <c r="B20" s="317" t="s">
        <v>392</v>
      </c>
    </row>
    <row r="21" spans="1:2" x14ac:dyDescent="0.25">
      <c r="A21" s="316" t="s">
        <v>393</v>
      </c>
      <c r="B21" s="317" t="s">
        <v>394</v>
      </c>
    </row>
    <row r="22" spans="1:2" x14ac:dyDescent="0.25">
      <c r="A22" s="316" t="s">
        <v>395</v>
      </c>
      <c r="B22" s="317" t="s">
        <v>396</v>
      </c>
    </row>
    <row r="23" spans="1:2" ht="15.75" thickBot="1" x14ac:dyDescent="0.3">
      <c r="A23" s="123" t="s">
        <v>171</v>
      </c>
      <c r="B23" s="124" t="s">
        <v>176</v>
      </c>
    </row>
    <row r="24" spans="1:2" ht="15.75" thickBot="1" x14ac:dyDescent="0.3"/>
    <row r="25" spans="1:2" ht="15.75" thickBot="1" x14ac:dyDescent="0.3">
      <c r="A25" s="190" t="s">
        <v>160</v>
      </c>
      <c r="B25" s="191" t="s">
        <v>161</v>
      </c>
    </row>
    <row r="26" spans="1:2" ht="15" customHeight="1" x14ac:dyDescent="0.25">
      <c r="A26" s="343" t="s">
        <v>268</v>
      </c>
      <c r="B26" s="117"/>
    </row>
    <row r="27" spans="1:2" ht="15" customHeight="1" x14ac:dyDescent="0.25">
      <c r="A27" s="194" t="s">
        <v>178</v>
      </c>
      <c r="B27" s="119"/>
    </row>
    <row r="28" spans="1:2" ht="15" customHeight="1" x14ac:dyDescent="0.25">
      <c r="A28" s="194" t="str">
        <f>"Who are " &amp; B2 &amp; "'s friends?"</f>
        <v>Who are Minor Character's friends?</v>
      </c>
      <c r="B28" s="119"/>
    </row>
    <row r="29" spans="1:2" ht="15" customHeight="1" x14ac:dyDescent="0.25">
      <c r="A29" s="194" t="str">
        <f>"Who is "&amp;B2&amp;" closest to?"</f>
        <v>Who is Minor Character closest to?</v>
      </c>
      <c r="B29" s="119"/>
    </row>
    <row r="30" spans="1:2" ht="15" customHeight="1" x14ac:dyDescent="0.25">
      <c r="A30" s="194" t="str">
        <f>"What happens when " &amp; B2 &amp; " is angry?"</f>
        <v>What happens when Minor Character is angry?</v>
      </c>
      <c r="B30" s="119"/>
    </row>
    <row r="31" spans="1:2" ht="15" customHeight="1" x14ac:dyDescent="0.25">
      <c r="A31" s="194" t="s">
        <v>457</v>
      </c>
      <c r="B31" s="119"/>
    </row>
    <row r="32" spans="1:2" ht="15" customHeight="1" x14ac:dyDescent="0.25">
      <c r="A32" s="194" t="s">
        <v>458</v>
      </c>
      <c r="B32" s="119"/>
    </row>
    <row r="33" spans="1:2" ht="15" customHeight="1" x14ac:dyDescent="0.25">
      <c r="A33" s="194" t="str">
        <f>"How does " &amp; B2 &amp; " know the main character?"</f>
        <v>How does Minor Character know the main character?</v>
      </c>
      <c r="B33" s="119"/>
    </row>
    <row r="34" spans="1:2" ht="15" customHeight="1" x14ac:dyDescent="0.25">
      <c r="A34" s="194" t="s">
        <v>454</v>
      </c>
      <c r="B34" s="119"/>
    </row>
    <row r="35" spans="1:2" ht="15" customHeight="1" x14ac:dyDescent="0.25">
      <c r="A35" s="194" t="s">
        <v>455</v>
      </c>
      <c r="B35" s="119"/>
    </row>
    <row r="36" spans="1:2" ht="15" customHeight="1" x14ac:dyDescent="0.25">
      <c r="A36" s="194" t="s">
        <v>456</v>
      </c>
      <c r="B36" s="119"/>
    </row>
    <row r="37" spans="1:2" ht="15" customHeight="1" thickBot="1" x14ac:dyDescent="0.3">
      <c r="A37" s="195" t="s">
        <v>459</v>
      </c>
      <c r="B37" s="124"/>
    </row>
    <row r="38" spans="1:2" ht="15.75" thickBot="1" x14ac:dyDescent="0.3"/>
    <row r="39" spans="1:2" ht="15.75" thickBot="1" x14ac:dyDescent="0.3">
      <c r="A39" s="344" t="s">
        <v>461</v>
      </c>
      <c r="B39" s="345" t="s">
        <v>460</v>
      </c>
    </row>
    <row r="40" spans="1:2" x14ac:dyDescent="0.25">
      <c r="A40" s="343" t="s">
        <v>462</v>
      </c>
      <c r="B40" s="346">
        <v>1</v>
      </c>
    </row>
    <row r="41" spans="1:2" x14ac:dyDescent="0.25">
      <c r="A41" s="194" t="s">
        <v>463</v>
      </c>
      <c r="B41" s="347">
        <v>1</v>
      </c>
    </row>
    <row r="42" spans="1:2" x14ac:dyDescent="0.25">
      <c r="A42" s="194" t="s">
        <v>464</v>
      </c>
      <c r="B42" s="347">
        <v>1</v>
      </c>
    </row>
    <row r="43" spans="1:2" x14ac:dyDescent="0.25">
      <c r="A43" s="194" t="s">
        <v>465</v>
      </c>
      <c r="B43" s="347">
        <v>1</v>
      </c>
    </row>
    <row r="44" spans="1:2" x14ac:dyDescent="0.25">
      <c r="A44" s="194" t="s">
        <v>466</v>
      </c>
      <c r="B44" s="347">
        <v>1</v>
      </c>
    </row>
    <row r="45" spans="1:2" x14ac:dyDescent="0.25">
      <c r="A45" s="194" t="s">
        <v>467</v>
      </c>
      <c r="B45" s="347">
        <v>1</v>
      </c>
    </row>
    <row r="46" spans="1:2" ht="15.75" thickBot="1" x14ac:dyDescent="0.3">
      <c r="A46" s="195" t="s">
        <v>468</v>
      </c>
      <c r="B46" s="348">
        <v>1</v>
      </c>
    </row>
  </sheetData>
  <conditionalFormatting sqref="B40:B46">
    <cfRule type="colorScale" priority="1">
      <colorScale>
        <cfvo type="min"/>
        <cfvo type="percentile" val="50"/>
        <cfvo type="max"/>
        <color rgb="FFF8696B"/>
        <color rgb="FFFFEB84"/>
        <color rgb="FF63BE7B"/>
      </colorScale>
    </cfRule>
  </conditionalFormatting>
  <dataValidations count="1">
    <dataValidation type="whole" allowBlank="1" showInputMessage="1" showErrorMessage="1" sqref="B40:B46">
      <formula1>1</formula1>
      <formula2>10</formula2>
    </dataValidation>
  </dataValidations>
  <pageMargins left="0.25" right="0.25" top="0.75" bottom="0.75" header="0.3" footer="0.3"/>
  <pageSetup scale="91"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Settings!$L$1:$L$4</xm:f>
          </x14:formula1>
          <xm:sqref>B4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showGridLines="0" workbookViewId="0">
      <selection activeCell="B21" sqref="B21"/>
    </sheetView>
  </sheetViews>
  <sheetFormatPr defaultRowHeight="12" x14ac:dyDescent="0.2"/>
  <cols>
    <col min="1" max="4" width="40" style="328" customWidth="1"/>
    <col min="5" max="16384" width="9.140625" style="328"/>
  </cols>
  <sheetData>
    <row r="1" spans="1:4" ht="15" x14ac:dyDescent="0.25">
      <c r="A1" s="350" t="s">
        <v>469</v>
      </c>
      <c r="B1" s="350"/>
      <c r="C1" s="350"/>
      <c r="D1" s="350"/>
    </row>
    <row r="2" spans="1:4" ht="15" x14ac:dyDescent="0.25">
      <c r="A2" s="350" t="s">
        <v>470</v>
      </c>
      <c r="B2" s="350"/>
      <c r="C2" s="350"/>
      <c r="D2" s="350"/>
    </row>
    <row r="3" spans="1:4" ht="15" x14ac:dyDescent="0.25">
      <c r="A3" s="350" t="s">
        <v>471</v>
      </c>
      <c r="B3" s="350"/>
      <c r="C3" s="350"/>
      <c r="D3" s="350"/>
    </row>
    <row r="4" spans="1:4" ht="15.75" thickBot="1" x14ac:dyDescent="0.3">
      <c r="A4" s="350" t="s">
        <v>472</v>
      </c>
      <c r="B4" s="350"/>
      <c r="C4" s="350"/>
      <c r="D4" s="350"/>
    </row>
    <row r="5" spans="1:4" ht="15" x14ac:dyDescent="0.25">
      <c r="A5" s="329" t="s">
        <v>413</v>
      </c>
      <c r="B5" s="330" t="s">
        <v>414</v>
      </c>
      <c r="C5" s="329" t="s">
        <v>415</v>
      </c>
      <c r="D5" s="331" t="s">
        <v>416</v>
      </c>
    </row>
    <row r="6" spans="1:4" ht="135.75" thickBot="1" x14ac:dyDescent="0.25">
      <c r="A6" s="351" t="s">
        <v>417</v>
      </c>
      <c r="B6" s="352" t="s">
        <v>418</v>
      </c>
      <c r="C6" s="351" t="s">
        <v>419</v>
      </c>
      <c r="D6" s="353" t="s">
        <v>420</v>
      </c>
    </row>
    <row r="7" spans="1:4" ht="15" x14ac:dyDescent="0.25">
      <c r="A7" s="332" t="s">
        <v>421</v>
      </c>
      <c r="B7" s="333" t="s">
        <v>422</v>
      </c>
      <c r="C7" s="332" t="s">
        <v>423</v>
      </c>
      <c r="D7" s="334" t="s">
        <v>424</v>
      </c>
    </row>
    <row r="8" spans="1:4" ht="135.75" thickBot="1" x14ac:dyDescent="0.25">
      <c r="A8" s="354" t="s">
        <v>425</v>
      </c>
      <c r="B8" s="355" t="s">
        <v>426</v>
      </c>
      <c r="C8" s="354" t="s">
        <v>427</v>
      </c>
      <c r="D8" s="356" t="s">
        <v>428</v>
      </c>
    </row>
    <row r="9" spans="1:4" ht="15" x14ac:dyDescent="0.25">
      <c r="A9" s="329" t="s">
        <v>429</v>
      </c>
      <c r="B9" s="330" t="s">
        <v>430</v>
      </c>
      <c r="C9" s="329" t="s">
        <v>431</v>
      </c>
      <c r="D9" s="331" t="s">
        <v>432</v>
      </c>
    </row>
    <row r="10" spans="1:4" ht="150.75" thickBot="1" x14ac:dyDescent="0.25">
      <c r="A10" s="351" t="s">
        <v>433</v>
      </c>
      <c r="B10" s="352" t="s">
        <v>434</v>
      </c>
      <c r="C10" s="351" t="s">
        <v>435</v>
      </c>
      <c r="D10" s="353" t="s">
        <v>436</v>
      </c>
    </row>
    <row r="11" spans="1:4" ht="15" x14ac:dyDescent="0.25">
      <c r="A11" s="332" t="s">
        <v>437</v>
      </c>
      <c r="B11" s="333" t="s">
        <v>438</v>
      </c>
      <c r="C11" s="332" t="s">
        <v>439</v>
      </c>
      <c r="D11" s="334" t="s">
        <v>440</v>
      </c>
    </row>
    <row r="12" spans="1:4" ht="150.75" thickBot="1" x14ac:dyDescent="0.25">
      <c r="A12" s="351" t="s">
        <v>441</v>
      </c>
      <c r="B12" s="352" t="s">
        <v>442</v>
      </c>
      <c r="C12" s="351" t="s">
        <v>443</v>
      </c>
      <c r="D12" s="353" t="s">
        <v>444</v>
      </c>
    </row>
    <row r="13" spans="1:4" ht="18.75" x14ac:dyDescent="0.2">
      <c r="A13" s="358"/>
      <c r="B13" s="359"/>
      <c r="C13" s="360"/>
      <c r="D13" s="357"/>
    </row>
    <row r="14" spans="1:4" ht="18.75" x14ac:dyDescent="0.3">
      <c r="A14" s="361" t="s">
        <v>445</v>
      </c>
      <c r="B14" s="362"/>
      <c r="C14" s="363" t="s">
        <v>446</v>
      </c>
      <c r="D14" s="350"/>
    </row>
    <row r="15" spans="1:4" ht="18.75" x14ac:dyDescent="0.3">
      <c r="A15" s="364"/>
      <c r="B15" s="365"/>
      <c r="C15" s="366"/>
    </row>
    <row r="16" spans="1:4" ht="19.5" thickBot="1" x14ac:dyDescent="0.35">
      <c r="A16" s="367"/>
      <c r="B16" s="368"/>
      <c r="C16" s="369"/>
    </row>
  </sheetData>
  <hyperlinks>
    <hyperlink ref="A1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9"/>
  <sheetViews>
    <sheetView showGridLines="0" workbookViewId="0">
      <pane ySplit="3" topLeftCell="A4" activePane="bottomLeft" state="frozen"/>
      <selection pane="bottomLeft" activeCell="D58" sqref="D58"/>
    </sheetView>
  </sheetViews>
  <sheetFormatPr defaultRowHeight="15" x14ac:dyDescent="0.25"/>
  <cols>
    <col min="1" max="1" width="2.5703125" customWidth="1"/>
    <col min="2" max="3" width="4.140625" customWidth="1"/>
    <col min="4" max="4" width="24.7109375" customWidth="1"/>
    <col min="5" max="5" width="2.85546875" style="1" bestFit="1" customWidth="1"/>
    <col min="6" max="6" width="2.5703125" bestFit="1" customWidth="1"/>
    <col min="7" max="7" width="24.7109375" customWidth="1"/>
    <col min="8" max="8" width="2.7109375" bestFit="1" customWidth="1"/>
    <col min="9" max="9" width="3" bestFit="1" customWidth="1"/>
    <col min="10" max="10" width="24.7109375" customWidth="1"/>
    <col min="11" max="11" width="5.42578125" bestFit="1" customWidth="1"/>
    <col min="12" max="12" width="6.7109375" customWidth="1"/>
    <col min="13" max="13" width="12.85546875" style="108" customWidth="1"/>
    <col min="14" max="14" width="12.85546875" style="112" customWidth="1"/>
    <col min="15" max="15" width="24.42578125" customWidth="1"/>
  </cols>
  <sheetData>
    <row r="1" spans="1:15" x14ac:dyDescent="0.25">
      <c r="D1" s="381" t="s">
        <v>474</v>
      </c>
    </row>
    <row r="2" spans="1:15" s="214" customFormat="1" ht="30" x14ac:dyDescent="0.25">
      <c r="A2" s="127"/>
      <c r="B2" s="127"/>
      <c r="C2" s="127"/>
      <c r="D2" s="127"/>
      <c r="E2" s="127"/>
      <c r="F2" s="127"/>
      <c r="G2" s="426" t="s">
        <v>143</v>
      </c>
      <c r="H2" s="426"/>
      <c r="I2" s="213"/>
      <c r="J2" s="127"/>
      <c r="K2" s="127"/>
      <c r="L2" s="127"/>
      <c r="M2" s="215" t="str">
        <f>"Age as of " &amp; TEXT(crtdate,"mm/dd/yyyy")</f>
        <v>Age as of 01/01/2016</v>
      </c>
      <c r="N2" s="216" t="s">
        <v>158</v>
      </c>
      <c r="O2" s="217" t="s">
        <v>38</v>
      </c>
    </row>
    <row r="3" spans="1:15" s="61" customFormat="1" x14ac:dyDescent="0.25">
      <c r="A3" s="427" t="s">
        <v>270</v>
      </c>
      <c r="B3" s="425"/>
      <c r="C3" s="425"/>
      <c r="D3" s="425"/>
      <c r="E3" s="425"/>
      <c r="F3" s="425"/>
      <c r="J3"/>
      <c r="K3"/>
      <c r="L3"/>
      <c r="M3" s="108"/>
      <c r="N3" s="112"/>
    </row>
    <row r="4" spans="1:15" s="61" customFormat="1" ht="13.5" x14ac:dyDescent="0.25">
      <c r="B4" s="431">
        <f>present_date</f>
        <v>42370</v>
      </c>
      <c r="C4" s="431"/>
      <c r="D4" s="431"/>
      <c r="H4" s="62">
        <v>8</v>
      </c>
      <c r="I4" s="428" t="s">
        <v>272</v>
      </c>
      <c r="J4" s="429"/>
      <c r="K4" s="430"/>
      <c r="M4" s="196" t="str">
        <f>IFERROR(ROUND((crtdate-J5)/365,0),"N/A")</f>
        <v>N/A</v>
      </c>
      <c r="N4" s="197" t="str">
        <f>IFERROR(ROUND((J9-J5)/365,0),"N/A")</f>
        <v>N/A</v>
      </c>
      <c r="O4" s="198" t="str">
        <f>I4</f>
        <v>MC's Great Grandfather 1</v>
      </c>
    </row>
    <row r="5" spans="1:15" s="61" customFormat="1" ht="11.25" x14ac:dyDescent="0.2">
      <c r="I5" s="63" t="s">
        <v>145</v>
      </c>
      <c r="J5" s="107" t="s">
        <v>146</v>
      </c>
      <c r="K5" s="65" t="s">
        <v>147</v>
      </c>
    </row>
    <row r="6" spans="1:15" s="61" customFormat="1" ht="11.25" x14ac:dyDescent="0.2">
      <c r="I6" s="66"/>
      <c r="J6" s="67" t="s">
        <v>148</v>
      </c>
      <c r="K6" s="68" t="s">
        <v>149</v>
      </c>
      <c r="M6" s="109"/>
      <c r="N6" s="113"/>
    </row>
    <row r="7" spans="1:15" s="61" customFormat="1" ht="11.25" x14ac:dyDescent="0.2">
      <c r="I7" s="63" t="s">
        <v>150</v>
      </c>
      <c r="J7" s="107" t="s">
        <v>146</v>
      </c>
      <c r="K7" s="69"/>
      <c r="M7" s="109"/>
      <c r="N7" s="113"/>
    </row>
    <row r="8" spans="1:15" s="61" customFormat="1" ht="13.5" x14ac:dyDescent="0.25">
      <c r="A8" s="425" t="s">
        <v>151</v>
      </c>
      <c r="B8" s="425"/>
      <c r="C8" s="425"/>
      <c r="D8" s="425"/>
      <c r="E8" s="62">
        <v>4</v>
      </c>
      <c r="F8" s="428" t="s">
        <v>273</v>
      </c>
      <c r="G8" s="429"/>
      <c r="H8" s="430"/>
      <c r="I8" s="70"/>
      <c r="J8" s="67" t="s">
        <v>148</v>
      </c>
      <c r="K8" s="71"/>
      <c r="M8" s="196" t="str">
        <f>IFERROR(ROUND((crtdate-G9)/365,0),"N/A")</f>
        <v>N/A</v>
      </c>
      <c r="N8" s="197" t="str">
        <f>IFERROR(ROUND((G15-G9)/365,0),"N/A")</f>
        <v>N/A</v>
      </c>
      <c r="O8" s="198" t="str">
        <f>F8</f>
        <v>MC's Grandfather 1</v>
      </c>
    </row>
    <row r="9" spans="1:15" s="61" customFormat="1" ht="11.25" x14ac:dyDescent="0.2">
      <c r="A9" s="425" t="s">
        <v>152</v>
      </c>
      <c r="B9" s="425"/>
      <c r="C9" s="105"/>
      <c r="D9" s="72"/>
      <c r="E9" s="73"/>
      <c r="F9" s="63" t="s">
        <v>145</v>
      </c>
      <c r="G9" s="107" t="s">
        <v>146</v>
      </c>
      <c r="H9" s="74"/>
      <c r="I9" s="63" t="s">
        <v>153</v>
      </c>
      <c r="J9" s="107" t="s">
        <v>146</v>
      </c>
      <c r="K9" s="64"/>
    </row>
    <row r="10" spans="1:15" s="61" customFormat="1" ht="11.25" x14ac:dyDescent="0.2">
      <c r="A10" s="425" t="s">
        <v>154</v>
      </c>
      <c r="B10" s="425"/>
      <c r="C10" s="105"/>
      <c r="D10" s="106"/>
      <c r="E10" s="76"/>
      <c r="F10" s="66"/>
      <c r="G10" s="435" t="s">
        <v>148</v>
      </c>
      <c r="H10" s="71"/>
      <c r="I10" s="66"/>
      <c r="J10" s="67" t="s">
        <v>148</v>
      </c>
      <c r="K10" s="71"/>
      <c r="M10" s="109"/>
      <c r="N10" s="113"/>
    </row>
    <row r="11" spans="1:15" s="61" customFormat="1" ht="11.25" x14ac:dyDescent="0.2">
      <c r="A11" s="77"/>
      <c r="B11" s="77"/>
      <c r="C11" s="78"/>
      <c r="D11" s="75"/>
      <c r="E11" s="76"/>
      <c r="F11" s="66"/>
      <c r="G11" s="435"/>
      <c r="H11" s="71"/>
      <c r="I11" s="66" t="s">
        <v>159</v>
      </c>
      <c r="J11" s="71" t="s">
        <v>285</v>
      </c>
      <c r="K11" s="71"/>
      <c r="M11" s="109"/>
      <c r="N11" s="113"/>
    </row>
    <row r="12" spans="1:15" s="61" customFormat="1" ht="13.5" x14ac:dyDescent="0.25">
      <c r="A12" s="79"/>
      <c r="D12" s="75"/>
      <c r="E12" s="76"/>
      <c r="F12" s="63" t="s">
        <v>150</v>
      </c>
      <c r="G12" s="107" t="s">
        <v>146</v>
      </c>
      <c r="H12" s="62">
        <v>9</v>
      </c>
      <c r="I12" s="436" t="s">
        <v>275</v>
      </c>
      <c r="J12" s="437"/>
      <c r="K12" s="438"/>
      <c r="M12" s="196" t="str">
        <f>IFERROR(ROUND((crtdate-J13)/365,0),"N/A")</f>
        <v>N/A</v>
      </c>
      <c r="N12" s="197" t="str">
        <f>IFERROR(ROUND((J15-J13)/365,0),"N/A")</f>
        <v>N/A</v>
      </c>
      <c r="O12" s="198" t="str">
        <f>I12</f>
        <v>MC's Great Grandmother 1</v>
      </c>
    </row>
    <row r="13" spans="1:15" s="61" customFormat="1" ht="11.25" x14ac:dyDescent="0.2">
      <c r="A13" s="79"/>
      <c r="D13" s="75"/>
      <c r="E13" s="76"/>
      <c r="F13" s="66"/>
      <c r="G13" s="435" t="s">
        <v>148</v>
      </c>
      <c r="H13" s="71"/>
      <c r="I13" s="80" t="s">
        <v>145</v>
      </c>
      <c r="J13" s="107" t="s">
        <v>146</v>
      </c>
      <c r="K13" s="65" t="s">
        <v>147</v>
      </c>
    </row>
    <row r="14" spans="1:15" s="61" customFormat="1" ht="11.25" x14ac:dyDescent="0.2">
      <c r="E14" s="81"/>
      <c r="F14" s="66"/>
      <c r="G14" s="435"/>
      <c r="H14" s="74"/>
      <c r="I14" s="70"/>
      <c r="J14" s="67" t="s">
        <v>148</v>
      </c>
      <c r="K14" s="68" t="s">
        <v>149</v>
      </c>
      <c r="M14" s="109"/>
      <c r="N14" s="113"/>
    </row>
    <row r="15" spans="1:15" s="61" customFormat="1" ht="13.5" x14ac:dyDescent="0.25">
      <c r="B15" s="62">
        <v>2</v>
      </c>
      <c r="C15" s="428" t="s">
        <v>271</v>
      </c>
      <c r="D15" s="429"/>
      <c r="E15" s="430"/>
      <c r="F15" s="80" t="s">
        <v>153</v>
      </c>
      <c r="G15" s="107" t="s">
        <v>146</v>
      </c>
      <c r="H15" s="71"/>
      <c r="I15" s="80" t="s">
        <v>153</v>
      </c>
      <c r="J15" s="107" t="s">
        <v>146</v>
      </c>
      <c r="K15" s="69"/>
      <c r="M15" s="196" t="str">
        <f>IFERROR(ROUND((crtdate-D16)/365,0),"N/A")</f>
        <v>N/A</v>
      </c>
      <c r="N15" s="197" t="str">
        <f>IFERROR(ROUND((D22-D16)/365,0),"N/A")</f>
        <v>N/A</v>
      </c>
      <c r="O15" s="198" t="str">
        <f>C15</f>
        <v>MC's Father</v>
      </c>
    </row>
    <row r="16" spans="1:15" s="61" customFormat="1" ht="11.25" x14ac:dyDescent="0.2">
      <c r="A16" s="72"/>
      <c r="B16" s="72"/>
      <c r="C16" s="63" t="s">
        <v>145</v>
      </c>
      <c r="D16" s="107" t="s">
        <v>146</v>
      </c>
      <c r="E16" s="82"/>
      <c r="F16" s="66"/>
      <c r="G16" s="435" t="s">
        <v>148</v>
      </c>
      <c r="H16" s="70"/>
      <c r="I16" s="83"/>
      <c r="J16" s="67" t="s">
        <v>148</v>
      </c>
      <c r="K16" s="71"/>
      <c r="N16" s="113"/>
    </row>
    <row r="17" spans="1:15" s="61" customFormat="1" ht="11.25" x14ac:dyDescent="0.2">
      <c r="A17" s="72"/>
      <c r="B17" s="72"/>
      <c r="C17" s="66"/>
      <c r="D17" s="435" t="s">
        <v>148</v>
      </c>
      <c r="E17" s="82"/>
      <c r="F17" s="66"/>
      <c r="G17" s="435"/>
      <c r="H17" s="70"/>
      <c r="I17" s="83" t="s">
        <v>159</v>
      </c>
      <c r="J17" s="71" t="s">
        <v>285</v>
      </c>
      <c r="K17" s="71"/>
      <c r="M17" s="109"/>
      <c r="N17" s="113"/>
    </row>
    <row r="18" spans="1:15" s="61" customFormat="1" ht="13.5" x14ac:dyDescent="0.25">
      <c r="A18" s="72"/>
      <c r="B18" s="72"/>
      <c r="C18" s="66"/>
      <c r="D18" s="435"/>
      <c r="E18" s="84"/>
      <c r="F18" s="66" t="s">
        <v>159</v>
      </c>
      <c r="G18" s="70" t="s">
        <v>285</v>
      </c>
      <c r="H18" s="62">
        <v>10</v>
      </c>
      <c r="I18" s="428" t="s">
        <v>276</v>
      </c>
      <c r="J18" s="429"/>
      <c r="K18" s="430"/>
      <c r="M18" s="196" t="str">
        <f>IFERROR(ROUND((crtdate-J19)/365,0),"N/A")</f>
        <v>N/A</v>
      </c>
      <c r="N18" s="197" t="str">
        <f>IFERROR(ROUND((J23-J19)/365,0), "N/A")</f>
        <v>N/A</v>
      </c>
      <c r="O18" s="198" t="str">
        <f>I18</f>
        <v>MC's Great Grandfather 2</v>
      </c>
    </row>
    <row r="19" spans="1:15" s="61" customFormat="1" ht="11.25" x14ac:dyDescent="0.2">
      <c r="A19" s="72"/>
      <c r="B19" s="72"/>
      <c r="C19" s="63" t="s">
        <v>150</v>
      </c>
      <c r="D19" s="107" t="s">
        <v>146</v>
      </c>
      <c r="E19" s="82"/>
      <c r="F19" s="66"/>
      <c r="G19" s="70"/>
      <c r="H19" s="70"/>
      <c r="I19" s="63" t="s">
        <v>145</v>
      </c>
      <c r="J19" s="107" t="s">
        <v>146</v>
      </c>
      <c r="K19" s="65" t="s">
        <v>147</v>
      </c>
    </row>
    <row r="20" spans="1:15" s="61" customFormat="1" ht="11.25" x14ac:dyDescent="0.2">
      <c r="A20" s="79"/>
      <c r="B20" s="79"/>
      <c r="C20" s="66"/>
      <c r="D20" s="435" t="s">
        <v>148</v>
      </c>
      <c r="E20" s="84"/>
      <c r="F20" s="66"/>
      <c r="G20" s="70"/>
      <c r="H20" s="70"/>
      <c r="I20" s="66"/>
      <c r="J20" s="67" t="s">
        <v>148</v>
      </c>
      <c r="K20" s="68" t="s">
        <v>149</v>
      </c>
      <c r="M20" s="111"/>
      <c r="N20" s="113"/>
    </row>
    <row r="21" spans="1:15" s="61" customFormat="1" ht="11.25" x14ac:dyDescent="0.2">
      <c r="C21" s="66"/>
      <c r="D21" s="435"/>
      <c r="E21" s="82"/>
      <c r="F21" s="66"/>
      <c r="G21" s="70"/>
      <c r="H21" s="70"/>
      <c r="I21" s="63" t="s">
        <v>150</v>
      </c>
      <c r="J21" s="107" t="s">
        <v>146</v>
      </c>
      <c r="K21" s="69"/>
      <c r="M21" s="109"/>
      <c r="N21" s="113"/>
    </row>
    <row r="22" spans="1:15" s="61" customFormat="1" ht="13.5" x14ac:dyDescent="0.25">
      <c r="C22" s="63" t="s">
        <v>153</v>
      </c>
      <c r="D22" s="107" t="s">
        <v>146</v>
      </c>
      <c r="E22" s="62">
        <v>5</v>
      </c>
      <c r="F22" s="436" t="s">
        <v>274</v>
      </c>
      <c r="G22" s="437"/>
      <c r="H22" s="438"/>
      <c r="I22" s="70"/>
      <c r="J22" s="67" t="s">
        <v>148</v>
      </c>
      <c r="K22" s="71"/>
      <c r="M22" s="196" t="str">
        <f>IFERROR(ROUND((crtdate-G23)/365,0), "N/A")</f>
        <v>N/A</v>
      </c>
      <c r="N22" s="197" t="str">
        <f>IFERROR(ROUND((G26-G23)/365,0), "N/A")</f>
        <v>N/A</v>
      </c>
      <c r="O22" s="198" t="str">
        <f>F22</f>
        <v>MC's Grandmother 1</v>
      </c>
    </row>
    <row r="23" spans="1:15" s="61" customFormat="1" ht="11.25" x14ac:dyDescent="0.2">
      <c r="C23" s="66"/>
      <c r="D23" s="435" t="s">
        <v>148</v>
      </c>
      <c r="E23" s="85"/>
      <c r="F23" s="80" t="s">
        <v>145</v>
      </c>
      <c r="G23" s="107" t="s">
        <v>146</v>
      </c>
      <c r="H23" s="74"/>
      <c r="I23" s="63" t="s">
        <v>153</v>
      </c>
      <c r="J23" s="107" t="s">
        <v>146</v>
      </c>
      <c r="K23" s="64"/>
      <c r="N23" s="113"/>
    </row>
    <row r="24" spans="1:15" s="61" customFormat="1" ht="11.25" x14ac:dyDescent="0.2">
      <c r="C24" s="66"/>
      <c r="D24" s="435"/>
      <c r="E24" s="86"/>
      <c r="F24" s="70"/>
      <c r="G24" s="435" t="s">
        <v>148</v>
      </c>
      <c r="H24" s="71"/>
      <c r="I24" s="66"/>
      <c r="J24" s="67" t="s">
        <v>148</v>
      </c>
      <c r="K24" s="71"/>
      <c r="M24" s="109"/>
      <c r="N24" s="113"/>
    </row>
    <row r="25" spans="1:15" s="61" customFormat="1" ht="11.25" x14ac:dyDescent="0.2">
      <c r="C25" s="87" t="s">
        <v>159</v>
      </c>
      <c r="D25" s="88" t="s">
        <v>285</v>
      </c>
      <c r="E25" s="86"/>
      <c r="F25" s="70"/>
      <c r="G25" s="435"/>
      <c r="H25" s="71"/>
      <c r="I25" s="66" t="s">
        <v>159</v>
      </c>
      <c r="J25" s="71" t="s">
        <v>285</v>
      </c>
      <c r="K25" s="71"/>
      <c r="M25" s="109"/>
      <c r="N25" s="113"/>
    </row>
    <row r="26" spans="1:15" s="61" customFormat="1" ht="14.25" thickBot="1" x14ac:dyDescent="0.3">
      <c r="C26" s="91"/>
      <c r="D26" s="83"/>
      <c r="E26" s="86"/>
      <c r="F26" s="80" t="s">
        <v>153</v>
      </c>
      <c r="G26" s="107" t="s">
        <v>146</v>
      </c>
      <c r="H26" s="62">
        <v>11</v>
      </c>
      <c r="I26" s="436" t="s">
        <v>277</v>
      </c>
      <c r="J26" s="437"/>
      <c r="K26" s="438"/>
      <c r="M26" s="196" t="str">
        <f>IFERROR(ROUND((crtdate-J27)/365,0),"N/A")</f>
        <v>N/A</v>
      </c>
      <c r="N26" s="197" t="str">
        <f>IFERROR(ROUND((J29-J27)/365,0),"N/A")</f>
        <v>N/A</v>
      </c>
      <c r="O26" s="198" t="str">
        <f>I26</f>
        <v>MC's Great Grandmother 2</v>
      </c>
    </row>
    <row r="27" spans="1:15" s="61" customFormat="1" ht="13.5" thickBot="1" x14ac:dyDescent="0.25">
      <c r="A27" s="62">
        <v>1</v>
      </c>
      <c r="B27" s="432" t="s">
        <v>264</v>
      </c>
      <c r="C27" s="433"/>
      <c r="D27" s="434"/>
      <c r="E27" s="84"/>
      <c r="F27" s="83"/>
      <c r="G27" s="435" t="s">
        <v>148</v>
      </c>
      <c r="H27" s="71"/>
      <c r="I27" s="80" t="s">
        <v>145</v>
      </c>
      <c r="J27" s="107" t="s">
        <v>146</v>
      </c>
      <c r="K27" s="65" t="s">
        <v>147</v>
      </c>
      <c r="M27" s="196" t="str">
        <f>IFERROR(ROUND((crtdate-D28)/365,0),"N/A")</f>
        <v>N/A</v>
      </c>
      <c r="N27" s="197" t="str">
        <f>IFERROR(ROUND((D34-D28)/365,0),"N/A")</f>
        <v>N/A</v>
      </c>
      <c r="O27" s="198" t="str">
        <f>B27</f>
        <v>Main Character</v>
      </c>
    </row>
    <row r="28" spans="1:15" s="61" customFormat="1" ht="11.25" x14ac:dyDescent="0.2">
      <c r="A28" s="89"/>
      <c r="C28" s="63" t="s">
        <v>145</v>
      </c>
      <c r="D28" s="107" t="s">
        <v>146</v>
      </c>
      <c r="E28" s="84"/>
      <c r="F28" s="83"/>
      <c r="G28" s="435"/>
      <c r="H28" s="83"/>
      <c r="I28" s="70"/>
      <c r="J28" s="67" t="s">
        <v>148</v>
      </c>
      <c r="K28" s="68" t="s">
        <v>149</v>
      </c>
      <c r="N28" s="113"/>
    </row>
    <row r="29" spans="1:15" s="61" customFormat="1" ht="11.25" x14ac:dyDescent="0.2">
      <c r="C29" s="66"/>
      <c r="D29" s="435" t="s">
        <v>148</v>
      </c>
      <c r="E29" s="90"/>
      <c r="F29" s="83" t="s">
        <v>159</v>
      </c>
      <c r="G29" s="83" t="s">
        <v>285</v>
      </c>
      <c r="H29" s="83"/>
      <c r="I29" s="80" t="s">
        <v>153</v>
      </c>
      <c r="J29" s="107" t="s">
        <v>146</v>
      </c>
      <c r="K29" s="69"/>
      <c r="M29" s="109"/>
      <c r="N29" s="113"/>
    </row>
    <row r="30" spans="1:15" s="61" customFormat="1" ht="13.5" x14ac:dyDescent="0.3">
      <c r="C30" s="66"/>
      <c r="D30" s="435"/>
      <c r="E30" s="84"/>
      <c r="F30" s="70"/>
      <c r="G30" s="70"/>
      <c r="H30" s="70"/>
      <c r="I30" s="83"/>
      <c r="J30" s="67" t="s">
        <v>148</v>
      </c>
      <c r="K30" s="71"/>
      <c r="M30" s="110"/>
      <c r="N30" s="113"/>
    </row>
    <row r="31" spans="1:15" s="61" customFormat="1" ht="13.5" x14ac:dyDescent="0.3">
      <c r="C31" s="63" t="s">
        <v>150</v>
      </c>
      <c r="D31" s="107" t="s">
        <v>146</v>
      </c>
      <c r="E31" s="84"/>
      <c r="F31" s="70"/>
      <c r="G31" s="70"/>
      <c r="H31" s="70"/>
      <c r="I31" s="70" t="s">
        <v>159</v>
      </c>
      <c r="J31" s="71" t="s">
        <v>285</v>
      </c>
      <c r="K31" s="71"/>
      <c r="M31" s="110"/>
      <c r="N31" s="113"/>
    </row>
    <row r="32" spans="1:15" s="61" customFormat="1" ht="13.5" x14ac:dyDescent="0.25">
      <c r="C32" s="91"/>
      <c r="D32" s="435" t="s">
        <v>148</v>
      </c>
      <c r="E32" s="84"/>
      <c r="F32" s="70"/>
      <c r="G32" s="70"/>
      <c r="H32" s="62">
        <v>12</v>
      </c>
      <c r="I32" s="428" t="s">
        <v>280</v>
      </c>
      <c r="J32" s="429"/>
      <c r="K32" s="430"/>
      <c r="M32" s="196" t="str">
        <f>IFERROR(ROUND((crtdate-J33)/365,0),"N/A")</f>
        <v>N/A</v>
      </c>
      <c r="N32" s="197" t="str">
        <f>IFERROR(ROUND((J37-J33)/365,0),"N/A")</f>
        <v>N/A</v>
      </c>
      <c r="O32" s="198" t="str">
        <f>I32</f>
        <v>MC's Great Grandfather 3</v>
      </c>
    </row>
    <row r="33" spans="1:15" s="61" customFormat="1" ht="11.25" x14ac:dyDescent="0.2">
      <c r="C33" s="91"/>
      <c r="D33" s="435"/>
      <c r="E33" s="84"/>
      <c r="F33" s="70"/>
      <c r="G33" s="70"/>
      <c r="H33" s="70"/>
      <c r="I33" s="63" t="s">
        <v>145</v>
      </c>
      <c r="J33" s="107" t="s">
        <v>146</v>
      </c>
      <c r="K33" s="65" t="s">
        <v>147</v>
      </c>
      <c r="N33" s="113"/>
    </row>
    <row r="34" spans="1:15" s="61" customFormat="1" ht="11.25" x14ac:dyDescent="0.2">
      <c r="C34" s="63" t="s">
        <v>153</v>
      </c>
      <c r="D34" s="107" t="s">
        <v>146</v>
      </c>
      <c r="E34" s="84"/>
      <c r="F34" s="70"/>
      <c r="G34" s="70"/>
      <c r="H34" s="70"/>
      <c r="I34" s="66"/>
      <c r="J34" s="67" t="s">
        <v>148</v>
      </c>
      <c r="K34" s="68" t="s">
        <v>149</v>
      </c>
      <c r="M34" s="111"/>
      <c r="N34" s="113"/>
    </row>
    <row r="35" spans="1:15" s="61" customFormat="1" ht="11.25" x14ac:dyDescent="0.2">
      <c r="B35" s="74"/>
      <c r="C35" s="91"/>
      <c r="D35" s="435" t="s">
        <v>148</v>
      </c>
      <c r="E35" s="84"/>
      <c r="F35" s="70"/>
      <c r="G35" s="70"/>
      <c r="H35" s="70"/>
      <c r="I35" s="63" t="s">
        <v>150</v>
      </c>
      <c r="J35" s="107" t="s">
        <v>146</v>
      </c>
      <c r="K35" s="69"/>
      <c r="M35" s="109"/>
      <c r="N35" s="113"/>
    </row>
    <row r="36" spans="1:15" s="61" customFormat="1" ht="13.5" x14ac:dyDescent="0.25">
      <c r="B36" s="71"/>
      <c r="C36" s="91"/>
      <c r="D36" s="435"/>
      <c r="E36" s="62">
        <v>6</v>
      </c>
      <c r="F36" s="428" t="s">
        <v>278</v>
      </c>
      <c r="G36" s="429"/>
      <c r="H36" s="430"/>
      <c r="I36" s="70"/>
      <c r="J36" s="67" t="s">
        <v>148</v>
      </c>
      <c r="K36" s="71"/>
      <c r="M36" s="196" t="str">
        <f>IFERROR(ROUND((crtdate-G37)/365,0),"N/A")</f>
        <v>N/A</v>
      </c>
      <c r="N36" s="197" t="str">
        <f>IFERROR(ROUND((G43-G37)/365,0),"N/A")</f>
        <v>N/A</v>
      </c>
      <c r="O36" s="198" t="str">
        <f>F36</f>
        <v>MC's Grandfather 2</v>
      </c>
    </row>
    <row r="37" spans="1:15" s="61" customFormat="1" ht="13.5" x14ac:dyDescent="0.3">
      <c r="A37" s="92"/>
      <c r="B37" s="92"/>
      <c r="C37" s="439" t="s">
        <v>144</v>
      </c>
      <c r="D37" s="440"/>
      <c r="E37" s="93"/>
      <c r="F37" s="63" t="s">
        <v>145</v>
      </c>
      <c r="G37" s="107" t="s">
        <v>146</v>
      </c>
      <c r="H37" s="74"/>
      <c r="I37" s="63" t="s">
        <v>153</v>
      </c>
      <c r="J37" s="107" t="s">
        <v>146</v>
      </c>
      <c r="K37" s="64"/>
    </row>
    <row r="38" spans="1:15" s="61" customFormat="1" ht="11.25" x14ac:dyDescent="0.2">
      <c r="A38" s="94"/>
      <c r="B38" s="95"/>
      <c r="C38" s="441" t="s">
        <v>155</v>
      </c>
      <c r="D38" s="442"/>
      <c r="E38" s="84"/>
      <c r="F38" s="66"/>
      <c r="G38" s="435" t="s">
        <v>148</v>
      </c>
      <c r="H38" s="71"/>
      <c r="I38" s="66"/>
      <c r="J38" s="67" t="s">
        <v>148</v>
      </c>
      <c r="K38" s="71"/>
      <c r="M38" s="109"/>
      <c r="N38" s="113"/>
    </row>
    <row r="39" spans="1:15" s="61" customFormat="1" ht="11.25" x14ac:dyDescent="0.2">
      <c r="A39" s="94"/>
      <c r="B39" s="95"/>
      <c r="C39" s="96"/>
      <c r="D39" s="97"/>
      <c r="E39" s="84"/>
      <c r="F39" s="66"/>
      <c r="G39" s="435"/>
      <c r="H39" s="71"/>
      <c r="I39" s="66" t="s">
        <v>159</v>
      </c>
      <c r="J39" s="71" t="s">
        <v>285</v>
      </c>
      <c r="K39" s="71"/>
      <c r="M39" s="109"/>
      <c r="N39" s="113"/>
    </row>
    <row r="40" spans="1:15" s="61" customFormat="1" ht="13.5" x14ac:dyDescent="0.25">
      <c r="A40" s="98"/>
      <c r="B40" s="99" t="s">
        <v>156</v>
      </c>
      <c r="C40" s="100"/>
      <c r="D40" s="97"/>
      <c r="E40" s="84"/>
      <c r="F40" s="63" t="s">
        <v>150</v>
      </c>
      <c r="G40" s="107" t="s">
        <v>146</v>
      </c>
      <c r="H40" s="62">
        <v>13</v>
      </c>
      <c r="I40" s="436" t="s">
        <v>281</v>
      </c>
      <c r="J40" s="437"/>
      <c r="K40" s="438"/>
      <c r="M40" s="196" t="str">
        <f>IFERROR(ROUND((crtdate-J41)/365,0), "N/A")</f>
        <v>N/A</v>
      </c>
      <c r="N40" s="197" t="str">
        <f>IFERROR(ROUND((J43-J41)/365,0), "N/A")</f>
        <v>N/A</v>
      </c>
      <c r="O40" s="198" t="str">
        <f>I40</f>
        <v>MC's Great Grandmother 3</v>
      </c>
    </row>
    <row r="41" spans="1:15" s="61" customFormat="1" ht="11.25" x14ac:dyDescent="0.2">
      <c r="A41" s="92"/>
      <c r="B41" s="92"/>
      <c r="C41" s="100"/>
      <c r="D41" s="80"/>
      <c r="E41" s="84"/>
      <c r="F41" s="66"/>
      <c r="G41" s="435" t="s">
        <v>148</v>
      </c>
      <c r="H41" s="71"/>
      <c r="I41" s="80" t="s">
        <v>145</v>
      </c>
      <c r="J41" s="107" t="s">
        <v>146</v>
      </c>
      <c r="K41" s="65" t="s">
        <v>147</v>
      </c>
    </row>
    <row r="42" spans="1:15" s="61" customFormat="1" ht="11.25" x14ac:dyDescent="0.2">
      <c r="A42" s="98"/>
      <c r="B42" s="98"/>
      <c r="C42" s="66"/>
      <c r="D42" s="70"/>
      <c r="E42" s="84"/>
      <c r="F42" s="66"/>
      <c r="G42" s="435"/>
      <c r="H42" s="74"/>
      <c r="I42" s="70"/>
      <c r="J42" s="67" t="s">
        <v>148</v>
      </c>
      <c r="K42" s="68" t="s">
        <v>149</v>
      </c>
      <c r="M42" s="109"/>
      <c r="N42" s="113"/>
    </row>
    <row r="43" spans="1:15" s="61" customFormat="1" ht="13.5" x14ac:dyDescent="0.25">
      <c r="A43" s="101"/>
      <c r="B43" s="62">
        <v>3</v>
      </c>
      <c r="C43" s="436" t="s">
        <v>284</v>
      </c>
      <c r="D43" s="437"/>
      <c r="E43" s="438"/>
      <c r="F43" s="80" t="s">
        <v>153</v>
      </c>
      <c r="G43" s="107" t="s">
        <v>146</v>
      </c>
      <c r="H43" s="71"/>
      <c r="I43" s="80" t="s">
        <v>153</v>
      </c>
      <c r="J43" s="107" t="s">
        <v>146</v>
      </c>
      <c r="K43" s="69"/>
      <c r="M43" s="196" t="str">
        <f>IFERROR(ROUND((crtdate-D44)/365,0), "N/A")</f>
        <v>N/A</v>
      </c>
      <c r="N43" s="197" t="str">
        <f>IFERROR(ROUND((D47-D44)/365,0), "N/A")</f>
        <v>N/A</v>
      </c>
      <c r="O43" s="198" t="str">
        <f>C43</f>
        <v>MC's Mother</v>
      </c>
    </row>
    <row r="44" spans="1:15" s="61" customFormat="1" ht="11.25" x14ac:dyDescent="0.2">
      <c r="A44" s="101"/>
      <c r="B44" s="101"/>
      <c r="C44" s="80" t="s">
        <v>145</v>
      </c>
      <c r="D44" s="107" t="s">
        <v>146</v>
      </c>
      <c r="E44" s="82"/>
      <c r="F44" s="66"/>
      <c r="G44" s="435" t="s">
        <v>148</v>
      </c>
      <c r="H44" s="70"/>
      <c r="I44" s="83"/>
      <c r="J44" s="67" t="s">
        <v>148</v>
      </c>
      <c r="K44" s="71"/>
    </row>
    <row r="45" spans="1:15" s="61" customFormat="1" ht="11.25" x14ac:dyDescent="0.2">
      <c r="A45" s="101"/>
      <c r="B45" s="101"/>
      <c r="C45" s="70"/>
      <c r="D45" s="435" t="s">
        <v>148</v>
      </c>
      <c r="E45" s="82"/>
      <c r="F45" s="66"/>
      <c r="G45" s="435"/>
      <c r="H45" s="70"/>
      <c r="I45" s="83" t="s">
        <v>159</v>
      </c>
      <c r="J45" s="71" t="s">
        <v>285</v>
      </c>
      <c r="K45" s="71"/>
      <c r="M45" s="109"/>
      <c r="N45" s="113"/>
    </row>
    <row r="46" spans="1:15" s="61" customFormat="1" ht="13.5" x14ac:dyDescent="0.25">
      <c r="A46" s="101"/>
      <c r="B46" s="101"/>
      <c r="C46" s="70"/>
      <c r="D46" s="435"/>
      <c r="E46" s="84"/>
      <c r="F46" s="66" t="s">
        <v>159</v>
      </c>
      <c r="G46" s="70" t="s">
        <v>285</v>
      </c>
      <c r="H46" s="62">
        <v>14</v>
      </c>
      <c r="I46" s="428" t="s">
        <v>282</v>
      </c>
      <c r="J46" s="429"/>
      <c r="K46" s="430"/>
      <c r="M46" s="196" t="str">
        <f>IFERROR(ROUND((crtdate-J47)/365,0), "N/A")</f>
        <v>N/A</v>
      </c>
      <c r="N46" s="197" t="str">
        <f>IFERROR(ROUND((J51-J47)/365,0), "N/A")</f>
        <v>N/A</v>
      </c>
      <c r="O46" s="198" t="str">
        <f>I46</f>
        <v>MC's Great Grandfather 4</v>
      </c>
    </row>
    <row r="47" spans="1:15" s="61" customFormat="1" ht="11.25" x14ac:dyDescent="0.2">
      <c r="A47" s="102"/>
      <c r="B47" s="102"/>
      <c r="C47" s="80" t="s">
        <v>153</v>
      </c>
      <c r="D47" s="107" t="s">
        <v>146</v>
      </c>
      <c r="E47" s="82"/>
      <c r="F47" s="66"/>
      <c r="G47" s="70"/>
      <c r="H47" s="70"/>
      <c r="I47" s="63" t="s">
        <v>145</v>
      </c>
      <c r="J47" s="107" t="s">
        <v>146</v>
      </c>
      <c r="K47" s="65" t="s">
        <v>147</v>
      </c>
    </row>
    <row r="48" spans="1:15" s="61" customFormat="1" ht="11.25" x14ac:dyDescent="0.2">
      <c r="A48" s="102"/>
      <c r="B48" s="102"/>
      <c r="C48" s="83"/>
      <c r="D48" s="435" t="s">
        <v>148</v>
      </c>
      <c r="E48" s="84"/>
      <c r="F48" s="66"/>
      <c r="G48" s="70"/>
      <c r="H48" s="70"/>
      <c r="I48" s="66"/>
      <c r="J48" s="67" t="s">
        <v>148</v>
      </c>
      <c r="K48" s="68" t="s">
        <v>149</v>
      </c>
      <c r="M48" s="109"/>
      <c r="N48" s="113"/>
    </row>
    <row r="49" spans="1:15" s="61" customFormat="1" ht="11.25" x14ac:dyDescent="0.2">
      <c r="C49" s="83"/>
      <c r="D49" s="435"/>
      <c r="E49" s="103"/>
      <c r="F49" s="66"/>
      <c r="G49" s="70"/>
      <c r="H49" s="70"/>
      <c r="I49" s="63" t="s">
        <v>150</v>
      </c>
      <c r="J49" s="107" t="s">
        <v>146</v>
      </c>
      <c r="K49" s="69"/>
      <c r="M49" s="109"/>
      <c r="N49" s="113"/>
    </row>
    <row r="50" spans="1:15" s="61" customFormat="1" ht="13.5" x14ac:dyDescent="0.25">
      <c r="C50" s="61" t="s">
        <v>159</v>
      </c>
      <c r="D50" s="61" t="s">
        <v>285</v>
      </c>
      <c r="E50" s="62">
        <v>7</v>
      </c>
      <c r="F50" s="436" t="s">
        <v>279</v>
      </c>
      <c r="G50" s="437"/>
      <c r="H50" s="438"/>
      <c r="I50" s="70"/>
      <c r="J50" s="67" t="s">
        <v>148</v>
      </c>
      <c r="K50" s="71"/>
      <c r="M50" s="196" t="str">
        <f>IFERROR(ROUND((crtdate-G51)/365,0), "N/A")</f>
        <v>N/A</v>
      </c>
      <c r="N50" s="197" t="str">
        <f>IFERROR(ROUND((G54-G51)/365,0), "N/A")</f>
        <v>N/A</v>
      </c>
      <c r="O50" s="198" t="str">
        <f>F50</f>
        <v>MC's Grandmother 2</v>
      </c>
    </row>
    <row r="51" spans="1:15" s="61" customFormat="1" x14ac:dyDescent="0.25">
      <c r="A51"/>
      <c r="B51"/>
      <c r="C51"/>
      <c r="D51"/>
      <c r="E51"/>
      <c r="F51" s="80" t="s">
        <v>145</v>
      </c>
      <c r="G51" s="107" t="s">
        <v>146</v>
      </c>
      <c r="H51" s="74"/>
      <c r="I51" s="63" t="s">
        <v>153</v>
      </c>
      <c r="J51" s="107" t="s">
        <v>146</v>
      </c>
      <c r="K51" s="64"/>
    </row>
    <row r="52" spans="1:15" s="61" customFormat="1" x14ac:dyDescent="0.25">
      <c r="A52"/>
      <c r="B52"/>
      <c r="C52"/>
      <c r="D52"/>
      <c r="E52"/>
      <c r="F52" s="70"/>
      <c r="G52" s="435" t="s">
        <v>148</v>
      </c>
      <c r="H52" s="71"/>
      <c r="I52" s="66"/>
      <c r="J52" s="67" t="s">
        <v>148</v>
      </c>
      <c r="K52" s="71"/>
      <c r="M52" s="109"/>
      <c r="N52" s="113"/>
    </row>
    <row r="53" spans="1:15" s="61" customFormat="1" x14ac:dyDescent="0.25">
      <c r="A53"/>
      <c r="B53"/>
      <c r="C53"/>
      <c r="D53"/>
      <c r="E53"/>
      <c r="F53" s="70"/>
      <c r="G53" s="435"/>
      <c r="H53" s="71"/>
      <c r="I53" s="66" t="s">
        <v>159</v>
      </c>
      <c r="J53" s="71" t="s">
        <v>285</v>
      </c>
      <c r="K53" s="71"/>
      <c r="M53" s="109"/>
      <c r="N53" s="113"/>
    </row>
    <row r="54" spans="1:15" s="61" customFormat="1" x14ac:dyDescent="0.25">
      <c r="A54"/>
      <c r="B54"/>
      <c r="C54"/>
      <c r="D54"/>
      <c r="E54"/>
      <c r="F54" s="80" t="s">
        <v>153</v>
      </c>
      <c r="G54" s="107" t="s">
        <v>146</v>
      </c>
      <c r="H54" s="62">
        <v>15</v>
      </c>
      <c r="I54" s="436" t="s">
        <v>283</v>
      </c>
      <c r="J54" s="437"/>
      <c r="K54" s="438"/>
      <c r="M54" s="196" t="str">
        <f>IFERROR(ROUND((crtdate-J55)/365,0), "N/A")</f>
        <v>N/A</v>
      </c>
      <c r="N54" s="197" t="str">
        <f>IFERROR(ROUND((J57-J55)/365,0), "N/A")</f>
        <v>N/A</v>
      </c>
      <c r="O54" s="198" t="str">
        <f>I54</f>
        <v>MC's Great Grandmother 4</v>
      </c>
    </row>
    <row r="55" spans="1:15" s="61" customFormat="1" x14ac:dyDescent="0.25">
      <c r="A55"/>
      <c r="B55"/>
      <c r="C55"/>
      <c r="D55"/>
      <c r="E55"/>
      <c r="F55" s="83"/>
      <c r="G55" s="435" t="s">
        <v>148</v>
      </c>
      <c r="H55" s="71"/>
      <c r="I55" s="80" t="s">
        <v>145</v>
      </c>
      <c r="J55" s="107" t="s">
        <v>146</v>
      </c>
      <c r="K55" s="65" t="s">
        <v>147</v>
      </c>
    </row>
    <row r="56" spans="1:15" s="61" customFormat="1" x14ac:dyDescent="0.25">
      <c r="A56"/>
      <c r="B56"/>
      <c r="C56"/>
      <c r="D56"/>
      <c r="E56"/>
      <c r="F56" s="83"/>
      <c r="G56" s="435"/>
      <c r="H56" s="89"/>
      <c r="I56" s="70"/>
      <c r="J56" s="67" t="s">
        <v>148</v>
      </c>
      <c r="K56" s="68" t="s">
        <v>149</v>
      </c>
      <c r="M56" s="109"/>
      <c r="N56" s="113"/>
    </row>
    <row r="57" spans="1:15" s="61" customFormat="1" x14ac:dyDescent="0.25">
      <c r="A57"/>
      <c r="B57"/>
      <c r="C57"/>
      <c r="D57"/>
      <c r="E57"/>
      <c r="F57" s="80" t="s">
        <v>159</v>
      </c>
      <c r="G57" s="64" t="s">
        <v>285</v>
      </c>
      <c r="H57" s="89"/>
      <c r="I57" s="80" t="s">
        <v>153</v>
      </c>
      <c r="J57" s="64" t="s">
        <v>146</v>
      </c>
      <c r="K57" s="69"/>
      <c r="M57" s="109"/>
      <c r="N57" s="113"/>
    </row>
    <row r="58" spans="1:15" s="61" customFormat="1" x14ac:dyDescent="0.25">
      <c r="A58"/>
      <c r="B58"/>
      <c r="C58"/>
      <c r="D58"/>
      <c r="E58"/>
      <c r="G58" s="104" t="s">
        <v>157</v>
      </c>
      <c r="I58" s="70"/>
      <c r="J58" s="67" t="s">
        <v>148</v>
      </c>
      <c r="K58" s="71"/>
      <c r="M58" s="109"/>
      <c r="N58" s="113"/>
    </row>
    <row r="59" spans="1:15" s="61" customFormat="1" x14ac:dyDescent="0.25">
      <c r="A59"/>
      <c r="B59"/>
      <c r="C59"/>
      <c r="D59"/>
      <c r="E59"/>
      <c r="I59" s="61" t="s">
        <v>159</v>
      </c>
      <c r="J59" s="61" t="s">
        <v>285</v>
      </c>
      <c r="M59" s="109"/>
      <c r="N59" s="113"/>
    </row>
  </sheetData>
  <mergeCells count="41">
    <mergeCell ref="D48:D49"/>
    <mergeCell ref="F50:H50"/>
    <mergeCell ref="G52:G53"/>
    <mergeCell ref="I54:K54"/>
    <mergeCell ref="G55:G56"/>
    <mergeCell ref="G44:G45"/>
    <mergeCell ref="D45:D46"/>
    <mergeCell ref="I46:K46"/>
    <mergeCell ref="D29:D30"/>
    <mergeCell ref="D32:D33"/>
    <mergeCell ref="I32:K32"/>
    <mergeCell ref="D35:D36"/>
    <mergeCell ref="F36:H36"/>
    <mergeCell ref="C37:D37"/>
    <mergeCell ref="C38:D38"/>
    <mergeCell ref="G38:G39"/>
    <mergeCell ref="I40:K40"/>
    <mergeCell ref="G41:G42"/>
    <mergeCell ref="C43:E43"/>
    <mergeCell ref="B27:D27"/>
    <mergeCell ref="G27:G28"/>
    <mergeCell ref="A10:B10"/>
    <mergeCell ref="G10:G11"/>
    <mergeCell ref="I12:K12"/>
    <mergeCell ref="G13:G14"/>
    <mergeCell ref="C15:E15"/>
    <mergeCell ref="G16:G17"/>
    <mergeCell ref="D17:D18"/>
    <mergeCell ref="I18:K18"/>
    <mergeCell ref="D20:D21"/>
    <mergeCell ref="F22:H22"/>
    <mergeCell ref="D23:D24"/>
    <mergeCell ref="G24:G25"/>
    <mergeCell ref="I26:K26"/>
    <mergeCell ref="A9:B9"/>
    <mergeCell ref="G2:H2"/>
    <mergeCell ref="A3:F3"/>
    <mergeCell ref="I4:K4"/>
    <mergeCell ref="A8:D8"/>
    <mergeCell ref="F8:H8"/>
    <mergeCell ref="B4:D4"/>
  </mergeCells>
  <pageMargins left="0.25" right="0.25"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showGridLines="0" workbookViewId="0">
      <pane ySplit="10" topLeftCell="A11" activePane="bottomLeft" state="frozen"/>
      <selection pane="bottomLeft" activeCell="H30" sqref="H30"/>
    </sheetView>
  </sheetViews>
  <sheetFormatPr defaultRowHeight="15" x14ac:dyDescent="0.25"/>
  <cols>
    <col min="1" max="1" width="15" style="206" customWidth="1"/>
    <col min="2" max="3" width="12.85546875" style="208" customWidth="1"/>
    <col min="4" max="4" width="11.5703125" customWidth="1"/>
  </cols>
  <sheetData>
    <row r="1" spans="1:4" x14ac:dyDescent="0.25">
      <c r="A1" s="206" t="s">
        <v>142</v>
      </c>
      <c r="C1" s="211" t="str">
        <f>novel_title</f>
        <v>Enter Novel Title Here</v>
      </c>
    </row>
    <row r="2" spans="1:4" x14ac:dyDescent="0.25">
      <c r="A2" s="206" t="s">
        <v>372</v>
      </c>
      <c r="C2" s="209">
        <f>Dashboard!D21</f>
        <v>42005</v>
      </c>
    </row>
    <row r="3" spans="1:4" x14ac:dyDescent="0.25">
      <c r="A3" s="206" t="s">
        <v>373</v>
      </c>
      <c r="C3" s="209">
        <f>Dashboard!D22</f>
        <v>42065</v>
      </c>
    </row>
    <row r="4" spans="1:4" x14ac:dyDescent="0.25">
      <c r="A4" s="206" t="s">
        <v>294</v>
      </c>
      <c r="C4" s="208">
        <f>estimated_wordcount</f>
        <v>81000</v>
      </c>
    </row>
    <row r="5" spans="1:4" x14ac:dyDescent="0.25">
      <c r="A5" s="206" t="s">
        <v>298</v>
      </c>
      <c r="C5" s="208">
        <f>COUNTA(A11:A205)</f>
        <v>9</v>
      </c>
    </row>
    <row r="6" spans="1:4" x14ac:dyDescent="0.25">
      <c r="A6" s="206" t="s">
        <v>374</v>
      </c>
      <c r="C6" s="208">
        <f>IFERROR(C4/(C3-C2), NA())</f>
        <v>1350</v>
      </c>
    </row>
    <row r="7" spans="1:4" x14ac:dyDescent="0.25">
      <c r="A7" s="206" t="s">
        <v>375</v>
      </c>
      <c r="C7" s="208">
        <f>IF(session_count=0,0,total_wc/session_count)</f>
        <v>666.66666666666663</v>
      </c>
      <c r="D7" s="210" t="str">
        <f>IF(C7&gt;C6, "(ahead)", "(behind)")</f>
        <v>(behind)</v>
      </c>
    </row>
    <row r="8" spans="1:4" x14ac:dyDescent="0.25">
      <c r="A8" s="206" t="s">
        <v>296</v>
      </c>
      <c r="C8" s="298">
        <f>MIN(100%,MAX(D11:D205))</f>
        <v>7.407407407407407E-2</v>
      </c>
    </row>
    <row r="9" spans="1:4" ht="15.75" thickBot="1" x14ac:dyDescent="0.3"/>
    <row r="10" spans="1:4" s="205" customFormat="1" ht="30.75" thickBot="1" x14ac:dyDescent="0.3">
      <c r="A10" s="301" t="s">
        <v>291</v>
      </c>
      <c r="B10" s="302" t="s">
        <v>292</v>
      </c>
      <c r="C10" s="302" t="s">
        <v>293</v>
      </c>
      <c r="D10" s="303" t="s">
        <v>295</v>
      </c>
    </row>
    <row r="11" spans="1:4" x14ac:dyDescent="0.25">
      <c r="A11" s="307">
        <v>42005</v>
      </c>
      <c r="B11" s="299">
        <v>1000</v>
      </c>
      <c r="C11" s="300">
        <f>B11</f>
        <v>1000</v>
      </c>
      <c r="D11" s="308">
        <f t="shared" ref="D11:D42" si="0">IF(estimated_wordcount=0,0,B11/estimated_wordcount)</f>
        <v>1.2345679012345678E-2</v>
      </c>
    </row>
    <row r="12" spans="1:4" x14ac:dyDescent="0.25">
      <c r="A12" s="309">
        <v>42006</v>
      </c>
      <c r="B12" s="212">
        <v>1200</v>
      </c>
      <c r="C12" s="207">
        <f>IF(B12=0,0,B12-B11)</f>
        <v>200</v>
      </c>
      <c r="D12" s="310">
        <f t="shared" si="0"/>
        <v>1.4814814814814815E-2</v>
      </c>
    </row>
    <row r="13" spans="1:4" x14ac:dyDescent="0.25">
      <c r="A13" s="309">
        <v>42007</v>
      </c>
      <c r="B13" s="212">
        <v>2150</v>
      </c>
      <c r="C13" s="207">
        <f t="shared" ref="C13:C76" si="1">IF(B13=0,0,B13-B12)</f>
        <v>950</v>
      </c>
      <c r="D13" s="310">
        <f t="shared" si="0"/>
        <v>2.6543209876543211E-2</v>
      </c>
    </row>
    <row r="14" spans="1:4" x14ac:dyDescent="0.25">
      <c r="A14" s="309">
        <v>42008</v>
      </c>
      <c r="B14" s="212">
        <v>3000</v>
      </c>
      <c r="C14" s="207">
        <f t="shared" si="1"/>
        <v>850</v>
      </c>
      <c r="D14" s="310">
        <f t="shared" si="0"/>
        <v>3.7037037037037035E-2</v>
      </c>
    </row>
    <row r="15" spans="1:4" x14ac:dyDescent="0.25">
      <c r="A15" s="309">
        <f>A14+1</f>
        <v>42009</v>
      </c>
      <c r="B15" s="212">
        <v>3300</v>
      </c>
      <c r="C15" s="207">
        <f t="shared" si="1"/>
        <v>300</v>
      </c>
      <c r="D15" s="310">
        <f t="shared" si="0"/>
        <v>4.0740740740740744E-2</v>
      </c>
    </row>
    <row r="16" spans="1:4" x14ac:dyDescent="0.25">
      <c r="A16" s="309">
        <f t="shared" ref="A16:A19" si="2">A15+1</f>
        <v>42010</v>
      </c>
      <c r="B16" s="212">
        <v>3500</v>
      </c>
      <c r="C16" s="207">
        <f t="shared" si="1"/>
        <v>200</v>
      </c>
      <c r="D16" s="310">
        <f t="shared" si="0"/>
        <v>4.3209876543209874E-2</v>
      </c>
    </row>
    <row r="17" spans="1:4" x14ac:dyDescent="0.25">
      <c r="A17" s="309">
        <f t="shared" si="2"/>
        <v>42011</v>
      </c>
      <c r="B17" s="212">
        <v>4000</v>
      </c>
      <c r="C17" s="207">
        <f t="shared" si="1"/>
        <v>500</v>
      </c>
      <c r="D17" s="310">
        <f t="shared" si="0"/>
        <v>4.9382716049382713E-2</v>
      </c>
    </row>
    <row r="18" spans="1:4" x14ac:dyDescent="0.25">
      <c r="A18" s="309">
        <f t="shared" si="2"/>
        <v>42012</v>
      </c>
      <c r="B18" s="212">
        <v>5200</v>
      </c>
      <c r="C18" s="207">
        <f t="shared" si="1"/>
        <v>1200</v>
      </c>
      <c r="D18" s="310">
        <f t="shared" si="0"/>
        <v>6.4197530864197536E-2</v>
      </c>
    </row>
    <row r="19" spans="1:4" x14ac:dyDescent="0.25">
      <c r="A19" s="309">
        <f t="shared" si="2"/>
        <v>42013</v>
      </c>
      <c r="B19" s="212">
        <v>6000</v>
      </c>
      <c r="C19" s="207">
        <f t="shared" si="1"/>
        <v>800</v>
      </c>
      <c r="D19" s="310">
        <f t="shared" si="0"/>
        <v>7.407407407407407E-2</v>
      </c>
    </row>
    <row r="20" spans="1:4" x14ac:dyDescent="0.25">
      <c r="A20" s="309"/>
      <c r="B20" s="212">
        <v>0</v>
      </c>
      <c r="C20" s="207">
        <f t="shared" si="1"/>
        <v>0</v>
      </c>
      <c r="D20" s="310">
        <f t="shared" si="0"/>
        <v>0</v>
      </c>
    </row>
    <row r="21" spans="1:4" x14ac:dyDescent="0.25">
      <c r="A21" s="309"/>
      <c r="B21" s="212">
        <v>0</v>
      </c>
      <c r="C21" s="207">
        <f t="shared" si="1"/>
        <v>0</v>
      </c>
      <c r="D21" s="310">
        <f t="shared" si="0"/>
        <v>0</v>
      </c>
    </row>
    <row r="22" spans="1:4" x14ac:dyDescent="0.25">
      <c r="A22" s="309"/>
      <c r="B22" s="212">
        <v>0</v>
      </c>
      <c r="C22" s="207">
        <f t="shared" si="1"/>
        <v>0</v>
      </c>
      <c r="D22" s="310">
        <f t="shared" si="0"/>
        <v>0</v>
      </c>
    </row>
    <row r="23" spans="1:4" x14ac:dyDescent="0.25">
      <c r="A23" s="309"/>
      <c r="B23" s="212">
        <v>0</v>
      </c>
      <c r="C23" s="207">
        <f t="shared" si="1"/>
        <v>0</v>
      </c>
      <c r="D23" s="310">
        <f t="shared" si="0"/>
        <v>0</v>
      </c>
    </row>
    <row r="24" spans="1:4" x14ac:dyDescent="0.25">
      <c r="A24" s="309"/>
      <c r="B24" s="212">
        <v>0</v>
      </c>
      <c r="C24" s="207">
        <f t="shared" si="1"/>
        <v>0</v>
      </c>
      <c r="D24" s="310">
        <f t="shared" si="0"/>
        <v>0</v>
      </c>
    </row>
    <row r="25" spans="1:4" x14ac:dyDescent="0.25">
      <c r="A25" s="309"/>
      <c r="B25" s="212">
        <v>0</v>
      </c>
      <c r="C25" s="207">
        <f t="shared" si="1"/>
        <v>0</v>
      </c>
      <c r="D25" s="310">
        <f t="shared" si="0"/>
        <v>0</v>
      </c>
    </row>
    <row r="26" spans="1:4" x14ac:dyDescent="0.25">
      <c r="A26" s="309"/>
      <c r="B26" s="212">
        <v>0</v>
      </c>
      <c r="C26" s="207">
        <f t="shared" si="1"/>
        <v>0</v>
      </c>
      <c r="D26" s="310">
        <f t="shared" si="0"/>
        <v>0</v>
      </c>
    </row>
    <row r="27" spans="1:4" x14ac:dyDescent="0.25">
      <c r="A27" s="309"/>
      <c r="B27" s="212">
        <v>0</v>
      </c>
      <c r="C27" s="207">
        <f t="shared" si="1"/>
        <v>0</v>
      </c>
      <c r="D27" s="310">
        <f t="shared" si="0"/>
        <v>0</v>
      </c>
    </row>
    <row r="28" spans="1:4" x14ac:dyDescent="0.25">
      <c r="A28" s="309"/>
      <c r="B28" s="212">
        <v>0</v>
      </c>
      <c r="C28" s="207">
        <f t="shared" si="1"/>
        <v>0</v>
      </c>
      <c r="D28" s="310">
        <f t="shared" si="0"/>
        <v>0</v>
      </c>
    </row>
    <row r="29" spans="1:4" x14ac:dyDescent="0.25">
      <c r="A29" s="309"/>
      <c r="B29" s="212">
        <v>0</v>
      </c>
      <c r="C29" s="207">
        <f t="shared" si="1"/>
        <v>0</v>
      </c>
      <c r="D29" s="310">
        <f t="shared" si="0"/>
        <v>0</v>
      </c>
    </row>
    <row r="30" spans="1:4" x14ac:dyDescent="0.25">
      <c r="A30" s="309"/>
      <c r="B30" s="212">
        <v>0</v>
      </c>
      <c r="C30" s="207">
        <f t="shared" si="1"/>
        <v>0</v>
      </c>
      <c r="D30" s="310">
        <f t="shared" si="0"/>
        <v>0</v>
      </c>
    </row>
    <row r="31" spans="1:4" x14ac:dyDescent="0.25">
      <c r="A31" s="309"/>
      <c r="B31" s="212">
        <v>0</v>
      </c>
      <c r="C31" s="207">
        <f t="shared" si="1"/>
        <v>0</v>
      </c>
      <c r="D31" s="310">
        <f t="shared" si="0"/>
        <v>0</v>
      </c>
    </row>
    <row r="32" spans="1:4" x14ac:dyDescent="0.25">
      <c r="A32" s="309"/>
      <c r="B32" s="212">
        <v>0</v>
      </c>
      <c r="C32" s="207">
        <f t="shared" si="1"/>
        <v>0</v>
      </c>
      <c r="D32" s="310">
        <f t="shared" si="0"/>
        <v>0</v>
      </c>
    </row>
    <row r="33" spans="1:4" x14ac:dyDescent="0.25">
      <c r="A33" s="309"/>
      <c r="B33" s="212">
        <v>0</v>
      </c>
      <c r="C33" s="207">
        <f t="shared" si="1"/>
        <v>0</v>
      </c>
      <c r="D33" s="310">
        <f t="shared" si="0"/>
        <v>0</v>
      </c>
    </row>
    <row r="34" spans="1:4" x14ac:dyDescent="0.25">
      <c r="A34" s="309"/>
      <c r="B34" s="212">
        <v>0</v>
      </c>
      <c r="C34" s="207">
        <f t="shared" si="1"/>
        <v>0</v>
      </c>
      <c r="D34" s="310">
        <f t="shared" si="0"/>
        <v>0</v>
      </c>
    </row>
    <row r="35" spans="1:4" x14ac:dyDescent="0.25">
      <c r="A35" s="309"/>
      <c r="B35" s="212">
        <v>0</v>
      </c>
      <c r="C35" s="207">
        <f t="shared" si="1"/>
        <v>0</v>
      </c>
      <c r="D35" s="310">
        <f t="shared" si="0"/>
        <v>0</v>
      </c>
    </row>
    <row r="36" spans="1:4" x14ac:dyDescent="0.25">
      <c r="A36" s="309"/>
      <c r="B36" s="212">
        <v>0</v>
      </c>
      <c r="C36" s="207">
        <f t="shared" si="1"/>
        <v>0</v>
      </c>
      <c r="D36" s="310">
        <f t="shared" si="0"/>
        <v>0</v>
      </c>
    </row>
    <row r="37" spans="1:4" x14ac:dyDescent="0.25">
      <c r="A37" s="309"/>
      <c r="B37" s="212">
        <v>0</v>
      </c>
      <c r="C37" s="207">
        <f t="shared" si="1"/>
        <v>0</v>
      </c>
      <c r="D37" s="310">
        <f t="shared" si="0"/>
        <v>0</v>
      </c>
    </row>
    <row r="38" spans="1:4" x14ac:dyDescent="0.25">
      <c r="A38" s="309"/>
      <c r="B38" s="212">
        <v>0</v>
      </c>
      <c r="C38" s="207">
        <f t="shared" si="1"/>
        <v>0</v>
      </c>
      <c r="D38" s="310">
        <f t="shared" si="0"/>
        <v>0</v>
      </c>
    </row>
    <row r="39" spans="1:4" x14ac:dyDescent="0.25">
      <c r="A39" s="309"/>
      <c r="B39" s="212">
        <v>0</v>
      </c>
      <c r="C39" s="207">
        <f t="shared" si="1"/>
        <v>0</v>
      </c>
      <c r="D39" s="310">
        <f t="shared" si="0"/>
        <v>0</v>
      </c>
    </row>
    <row r="40" spans="1:4" x14ac:dyDescent="0.25">
      <c r="A40" s="309"/>
      <c r="B40" s="212">
        <v>0</v>
      </c>
      <c r="C40" s="207">
        <f t="shared" si="1"/>
        <v>0</v>
      </c>
      <c r="D40" s="310">
        <f t="shared" si="0"/>
        <v>0</v>
      </c>
    </row>
    <row r="41" spans="1:4" x14ac:dyDescent="0.25">
      <c r="A41" s="309"/>
      <c r="B41" s="212">
        <v>0</v>
      </c>
      <c r="C41" s="207">
        <f t="shared" si="1"/>
        <v>0</v>
      </c>
      <c r="D41" s="310">
        <f t="shared" si="0"/>
        <v>0</v>
      </c>
    </row>
    <row r="42" spans="1:4" x14ac:dyDescent="0.25">
      <c r="A42" s="309"/>
      <c r="B42" s="212">
        <v>0</v>
      </c>
      <c r="C42" s="207">
        <f t="shared" si="1"/>
        <v>0</v>
      </c>
      <c r="D42" s="310">
        <f t="shared" si="0"/>
        <v>0</v>
      </c>
    </row>
    <row r="43" spans="1:4" x14ac:dyDescent="0.25">
      <c r="A43" s="309"/>
      <c r="B43" s="212">
        <v>0</v>
      </c>
      <c r="C43" s="207">
        <f t="shared" si="1"/>
        <v>0</v>
      </c>
      <c r="D43" s="310">
        <f t="shared" ref="D43:D74" si="3">IF(estimated_wordcount=0,0,B43/estimated_wordcount)</f>
        <v>0</v>
      </c>
    </row>
    <row r="44" spans="1:4" x14ac:dyDescent="0.25">
      <c r="A44" s="309"/>
      <c r="B44" s="212">
        <v>0</v>
      </c>
      <c r="C44" s="207">
        <f t="shared" si="1"/>
        <v>0</v>
      </c>
      <c r="D44" s="310">
        <f t="shared" si="3"/>
        <v>0</v>
      </c>
    </row>
    <row r="45" spans="1:4" x14ac:dyDescent="0.25">
      <c r="A45" s="309"/>
      <c r="B45" s="212">
        <v>0</v>
      </c>
      <c r="C45" s="207">
        <f t="shared" si="1"/>
        <v>0</v>
      </c>
      <c r="D45" s="310">
        <f t="shared" si="3"/>
        <v>0</v>
      </c>
    </row>
    <row r="46" spans="1:4" x14ac:dyDescent="0.25">
      <c r="A46" s="309"/>
      <c r="B46" s="212">
        <v>0</v>
      </c>
      <c r="C46" s="207">
        <f t="shared" si="1"/>
        <v>0</v>
      </c>
      <c r="D46" s="310">
        <f t="shared" si="3"/>
        <v>0</v>
      </c>
    </row>
    <row r="47" spans="1:4" x14ac:dyDescent="0.25">
      <c r="A47" s="309"/>
      <c r="B47" s="212">
        <v>0</v>
      </c>
      <c r="C47" s="207">
        <f t="shared" si="1"/>
        <v>0</v>
      </c>
      <c r="D47" s="310">
        <f t="shared" si="3"/>
        <v>0</v>
      </c>
    </row>
    <row r="48" spans="1:4" x14ac:dyDescent="0.25">
      <c r="A48" s="309"/>
      <c r="B48" s="212">
        <v>0</v>
      </c>
      <c r="C48" s="207">
        <f t="shared" si="1"/>
        <v>0</v>
      </c>
      <c r="D48" s="310">
        <f t="shared" si="3"/>
        <v>0</v>
      </c>
    </row>
    <row r="49" spans="1:4" x14ac:dyDescent="0.25">
      <c r="A49" s="309"/>
      <c r="B49" s="212">
        <v>0</v>
      </c>
      <c r="C49" s="207">
        <f t="shared" si="1"/>
        <v>0</v>
      </c>
      <c r="D49" s="310">
        <f t="shared" si="3"/>
        <v>0</v>
      </c>
    </row>
    <row r="50" spans="1:4" x14ac:dyDescent="0.25">
      <c r="A50" s="309"/>
      <c r="B50" s="212">
        <v>0</v>
      </c>
      <c r="C50" s="207">
        <f t="shared" si="1"/>
        <v>0</v>
      </c>
      <c r="D50" s="310">
        <f t="shared" si="3"/>
        <v>0</v>
      </c>
    </row>
    <row r="51" spans="1:4" x14ac:dyDescent="0.25">
      <c r="A51" s="309"/>
      <c r="B51" s="212">
        <v>0</v>
      </c>
      <c r="C51" s="207">
        <f t="shared" si="1"/>
        <v>0</v>
      </c>
      <c r="D51" s="310">
        <f t="shared" si="3"/>
        <v>0</v>
      </c>
    </row>
    <row r="52" spans="1:4" x14ac:dyDescent="0.25">
      <c r="A52" s="309"/>
      <c r="B52" s="212">
        <v>0</v>
      </c>
      <c r="C52" s="207">
        <f t="shared" si="1"/>
        <v>0</v>
      </c>
      <c r="D52" s="310">
        <f t="shared" si="3"/>
        <v>0</v>
      </c>
    </row>
    <row r="53" spans="1:4" x14ac:dyDescent="0.25">
      <c r="A53" s="309"/>
      <c r="B53" s="212">
        <v>0</v>
      </c>
      <c r="C53" s="207">
        <f t="shared" si="1"/>
        <v>0</v>
      </c>
      <c r="D53" s="310">
        <f t="shared" si="3"/>
        <v>0</v>
      </c>
    </row>
    <row r="54" spans="1:4" x14ac:dyDescent="0.25">
      <c r="A54" s="309"/>
      <c r="B54" s="212">
        <v>0</v>
      </c>
      <c r="C54" s="207">
        <f t="shared" si="1"/>
        <v>0</v>
      </c>
      <c r="D54" s="310">
        <f t="shared" si="3"/>
        <v>0</v>
      </c>
    </row>
    <row r="55" spans="1:4" x14ac:dyDescent="0.25">
      <c r="A55" s="309"/>
      <c r="B55" s="212">
        <v>0</v>
      </c>
      <c r="C55" s="207">
        <f t="shared" si="1"/>
        <v>0</v>
      </c>
      <c r="D55" s="310">
        <f t="shared" si="3"/>
        <v>0</v>
      </c>
    </row>
    <row r="56" spans="1:4" x14ac:dyDescent="0.25">
      <c r="A56" s="309"/>
      <c r="B56" s="212">
        <v>0</v>
      </c>
      <c r="C56" s="207">
        <f t="shared" si="1"/>
        <v>0</v>
      </c>
      <c r="D56" s="310">
        <f t="shared" si="3"/>
        <v>0</v>
      </c>
    </row>
    <row r="57" spans="1:4" x14ac:dyDescent="0.25">
      <c r="A57" s="309"/>
      <c r="B57" s="212">
        <v>0</v>
      </c>
      <c r="C57" s="207">
        <f t="shared" si="1"/>
        <v>0</v>
      </c>
      <c r="D57" s="310">
        <f t="shared" si="3"/>
        <v>0</v>
      </c>
    </row>
    <row r="58" spans="1:4" x14ac:dyDescent="0.25">
      <c r="A58" s="309"/>
      <c r="B58" s="212">
        <v>0</v>
      </c>
      <c r="C58" s="207">
        <f t="shared" si="1"/>
        <v>0</v>
      </c>
      <c r="D58" s="310">
        <f t="shared" si="3"/>
        <v>0</v>
      </c>
    </row>
    <row r="59" spans="1:4" x14ac:dyDescent="0.25">
      <c r="A59" s="309"/>
      <c r="B59" s="212">
        <v>0</v>
      </c>
      <c r="C59" s="207">
        <f t="shared" si="1"/>
        <v>0</v>
      </c>
      <c r="D59" s="310">
        <f t="shared" si="3"/>
        <v>0</v>
      </c>
    </row>
    <row r="60" spans="1:4" x14ac:dyDescent="0.25">
      <c r="A60" s="309"/>
      <c r="B60" s="212">
        <v>0</v>
      </c>
      <c r="C60" s="207">
        <f t="shared" si="1"/>
        <v>0</v>
      </c>
      <c r="D60" s="310">
        <f t="shared" si="3"/>
        <v>0</v>
      </c>
    </row>
    <row r="61" spans="1:4" x14ac:dyDescent="0.25">
      <c r="A61" s="309"/>
      <c r="B61" s="212">
        <v>0</v>
      </c>
      <c r="C61" s="207">
        <f t="shared" si="1"/>
        <v>0</v>
      </c>
      <c r="D61" s="310">
        <f t="shared" si="3"/>
        <v>0</v>
      </c>
    </row>
    <row r="62" spans="1:4" x14ac:dyDescent="0.25">
      <c r="A62" s="309"/>
      <c r="B62" s="212">
        <v>0</v>
      </c>
      <c r="C62" s="207">
        <f t="shared" si="1"/>
        <v>0</v>
      </c>
      <c r="D62" s="310">
        <f t="shared" si="3"/>
        <v>0</v>
      </c>
    </row>
    <row r="63" spans="1:4" x14ac:dyDescent="0.25">
      <c r="A63" s="309"/>
      <c r="B63" s="212">
        <v>0</v>
      </c>
      <c r="C63" s="207">
        <f t="shared" si="1"/>
        <v>0</v>
      </c>
      <c r="D63" s="310">
        <f t="shared" si="3"/>
        <v>0</v>
      </c>
    </row>
    <row r="64" spans="1:4" x14ac:dyDescent="0.25">
      <c r="A64" s="309"/>
      <c r="B64" s="212">
        <v>0</v>
      </c>
      <c r="C64" s="207">
        <f t="shared" si="1"/>
        <v>0</v>
      </c>
      <c r="D64" s="310">
        <f t="shared" si="3"/>
        <v>0</v>
      </c>
    </row>
    <row r="65" spans="1:4" x14ac:dyDescent="0.25">
      <c r="A65" s="309"/>
      <c r="B65" s="212">
        <v>0</v>
      </c>
      <c r="C65" s="207">
        <f t="shared" si="1"/>
        <v>0</v>
      </c>
      <c r="D65" s="310">
        <f t="shared" si="3"/>
        <v>0</v>
      </c>
    </row>
    <row r="66" spans="1:4" x14ac:dyDescent="0.25">
      <c r="A66" s="309"/>
      <c r="B66" s="212">
        <v>0</v>
      </c>
      <c r="C66" s="207">
        <f t="shared" si="1"/>
        <v>0</v>
      </c>
      <c r="D66" s="310">
        <f t="shared" si="3"/>
        <v>0</v>
      </c>
    </row>
    <row r="67" spans="1:4" x14ac:dyDescent="0.25">
      <c r="A67" s="309"/>
      <c r="B67" s="212">
        <v>0</v>
      </c>
      <c r="C67" s="207">
        <f t="shared" si="1"/>
        <v>0</v>
      </c>
      <c r="D67" s="310">
        <f t="shared" si="3"/>
        <v>0</v>
      </c>
    </row>
    <row r="68" spans="1:4" x14ac:dyDescent="0.25">
      <c r="A68" s="309"/>
      <c r="B68" s="212">
        <v>0</v>
      </c>
      <c r="C68" s="207">
        <f t="shared" si="1"/>
        <v>0</v>
      </c>
      <c r="D68" s="310">
        <f t="shared" si="3"/>
        <v>0</v>
      </c>
    </row>
    <row r="69" spans="1:4" x14ac:dyDescent="0.25">
      <c r="A69" s="309"/>
      <c r="B69" s="212">
        <v>0</v>
      </c>
      <c r="C69" s="207">
        <f t="shared" si="1"/>
        <v>0</v>
      </c>
      <c r="D69" s="310">
        <f t="shared" si="3"/>
        <v>0</v>
      </c>
    </row>
    <row r="70" spans="1:4" x14ac:dyDescent="0.25">
      <c r="A70" s="309"/>
      <c r="B70" s="212">
        <v>0</v>
      </c>
      <c r="C70" s="207">
        <f t="shared" si="1"/>
        <v>0</v>
      </c>
      <c r="D70" s="310">
        <f t="shared" si="3"/>
        <v>0</v>
      </c>
    </row>
    <row r="71" spans="1:4" x14ac:dyDescent="0.25">
      <c r="A71" s="309"/>
      <c r="B71" s="212">
        <v>0</v>
      </c>
      <c r="C71" s="207">
        <f t="shared" si="1"/>
        <v>0</v>
      </c>
      <c r="D71" s="310">
        <f t="shared" si="3"/>
        <v>0</v>
      </c>
    </row>
    <row r="72" spans="1:4" x14ac:dyDescent="0.25">
      <c r="A72" s="309"/>
      <c r="B72" s="212">
        <v>0</v>
      </c>
      <c r="C72" s="207">
        <f t="shared" si="1"/>
        <v>0</v>
      </c>
      <c r="D72" s="310">
        <f t="shared" si="3"/>
        <v>0</v>
      </c>
    </row>
    <row r="73" spans="1:4" x14ac:dyDescent="0.25">
      <c r="A73" s="309"/>
      <c r="B73" s="212">
        <v>0</v>
      </c>
      <c r="C73" s="207">
        <f t="shared" si="1"/>
        <v>0</v>
      </c>
      <c r="D73" s="310">
        <f t="shared" si="3"/>
        <v>0</v>
      </c>
    </row>
    <row r="74" spans="1:4" x14ac:dyDescent="0.25">
      <c r="A74" s="309"/>
      <c r="B74" s="212">
        <v>0</v>
      </c>
      <c r="C74" s="207">
        <f t="shared" si="1"/>
        <v>0</v>
      </c>
      <c r="D74" s="310">
        <f t="shared" si="3"/>
        <v>0</v>
      </c>
    </row>
    <row r="75" spans="1:4" x14ac:dyDescent="0.25">
      <c r="A75" s="309"/>
      <c r="B75" s="212">
        <v>0</v>
      </c>
      <c r="C75" s="207">
        <f t="shared" si="1"/>
        <v>0</v>
      </c>
      <c r="D75" s="310">
        <f t="shared" ref="D75:D106" si="4">IF(estimated_wordcount=0,0,B75/estimated_wordcount)</f>
        <v>0</v>
      </c>
    </row>
    <row r="76" spans="1:4" x14ac:dyDescent="0.25">
      <c r="A76" s="309"/>
      <c r="B76" s="212">
        <v>0</v>
      </c>
      <c r="C76" s="207">
        <f t="shared" si="1"/>
        <v>0</v>
      </c>
      <c r="D76" s="310">
        <f t="shared" si="4"/>
        <v>0</v>
      </c>
    </row>
    <row r="77" spans="1:4" x14ac:dyDescent="0.25">
      <c r="A77" s="309"/>
      <c r="B77" s="212">
        <v>0</v>
      </c>
      <c r="C77" s="207">
        <f t="shared" ref="C77:C140" si="5">IF(B77=0,0,B77-B76)</f>
        <v>0</v>
      </c>
      <c r="D77" s="310">
        <f t="shared" si="4"/>
        <v>0</v>
      </c>
    </row>
    <row r="78" spans="1:4" x14ac:dyDescent="0.25">
      <c r="A78" s="309"/>
      <c r="B78" s="212">
        <v>0</v>
      </c>
      <c r="C78" s="207">
        <f t="shared" si="5"/>
        <v>0</v>
      </c>
      <c r="D78" s="310">
        <f t="shared" si="4"/>
        <v>0</v>
      </c>
    </row>
    <row r="79" spans="1:4" x14ac:dyDescent="0.25">
      <c r="A79" s="309"/>
      <c r="B79" s="212">
        <v>0</v>
      </c>
      <c r="C79" s="207">
        <f t="shared" si="5"/>
        <v>0</v>
      </c>
      <c r="D79" s="310">
        <f t="shared" si="4"/>
        <v>0</v>
      </c>
    </row>
    <row r="80" spans="1:4" x14ac:dyDescent="0.25">
      <c r="A80" s="309"/>
      <c r="B80" s="212">
        <v>0</v>
      </c>
      <c r="C80" s="207">
        <f t="shared" si="5"/>
        <v>0</v>
      </c>
      <c r="D80" s="310">
        <f t="shared" si="4"/>
        <v>0</v>
      </c>
    </row>
    <row r="81" spans="1:4" x14ac:dyDescent="0.25">
      <c r="A81" s="309"/>
      <c r="B81" s="212">
        <v>0</v>
      </c>
      <c r="C81" s="207">
        <f t="shared" si="5"/>
        <v>0</v>
      </c>
      <c r="D81" s="310">
        <f t="shared" si="4"/>
        <v>0</v>
      </c>
    </row>
    <row r="82" spans="1:4" x14ac:dyDescent="0.25">
      <c r="A82" s="309"/>
      <c r="B82" s="212">
        <v>0</v>
      </c>
      <c r="C82" s="207">
        <f t="shared" si="5"/>
        <v>0</v>
      </c>
      <c r="D82" s="310">
        <f t="shared" si="4"/>
        <v>0</v>
      </c>
    </row>
    <row r="83" spans="1:4" x14ac:dyDescent="0.25">
      <c r="A83" s="309"/>
      <c r="B83" s="212">
        <v>0</v>
      </c>
      <c r="C83" s="207">
        <f t="shared" si="5"/>
        <v>0</v>
      </c>
      <c r="D83" s="310">
        <f t="shared" si="4"/>
        <v>0</v>
      </c>
    </row>
    <row r="84" spans="1:4" x14ac:dyDescent="0.25">
      <c r="A84" s="309"/>
      <c r="B84" s="212">
        <v>0</v>
      </c>
      <c r="C84" s="207">
        <f t="shared" si="5"/>
        <v>0</v>
      </c>
      <c r="D84" s="310">
        <f t="shared" si="4"/>
        <v>0</v>
      </c>
    </row>
    <row r="85" spans="1:4" x14ac:dyDescent="0.25">
      <c r="A85" s="309"/>
      <c r="B85" s="212">
        <v>0</v>
      </c>
      <c r="C85" s="207">
        <f t="shared" si="5"/>
        <v>0</v>
      </c>
      <c r="D85" s="310">
        <f t="shared" si="4"/>
        <v>0</v>
      </c>
    </row>
    <row r="86" spans="1:4" x14ac:dyDescent="0.25">
      <c r="A86" s="309"/>
      <c r="B86" s="212">
        <v>0</v>
      </c>
      <c r="C86" s="207">
        <f t="shared" si="5"/>
        <v>0</v>
      </c>
      <c r="D86" s="310">
        <f t="shared" si="4"/>
        <v>0</v>
      </c>
    </row>
    <row r="87" spans="1:4" x14ac:dyDescent="0.25">
      <c r="A87" s="309"/>
      <c r="B87" s="212">
        <v>0</v>
      </c>
      <c r="C87" s="207">
        <f t="shared" si="5"/>
        <v>0</v>
      </c>
      <c r="D87" s="310">
        <f t="shared" si="4"/>
        <v>0</v>
      </c>
    </row>
    <row r="88" spans="1:4" x14ac:dyDescent="0.25">
      <c r="A88" s="309"/>
      <c r="B88" s="212">
        <v>0</v>
      </c>
      <c r="C88" s="207">
        <f t="shared" si="5"/>
        <v>0</v>
      </c>
      <c r="D88" s="310">
        <f t="shared" si="4"/>
        <v>0</v>
      </c>
    </row>
    <row r="89" spans="1:4" x14ac:dyDescent="0.25">
      <c r="A89" s="309"/>
      <c r="B89" s="212">
        <v>0</v>
      </c>
      <c r="C89" s="207">
        <f t="shared" si="5"/>
        <v>0</v>
      </c>
      <c r="D89" s="310">
        <f t="shared" si="4"/>
        <v>0</v>
      </c>
    </row>
    <row r="90" spans="1:4" x14ac:dyDescent="0.25">
      <c r="A90" s="309"/>
      <c r="B90" s="212">
        <v>0</v>
      </c>
      <c r="C90" s="207">
        <f t="shared" si="5"/>
        <v>0</v>
      </c>
      <c r="D90" s="310">
        <f t="shared" si="4"/>
        <v>0</v>
      </c>
    </row>
    <row r="91" spans="1:4" x14ac:dyDescent="0.25">
      <c r="A91" s="309"/>
      <c r="B91" s="212">
        <v>0</v>
      </c>
      <c r="C91" s="207">
        <f t="shared" si="5"/>
        <v>0</v>
      </c>
      <c r="D91" s="310">
        <f t="shared" si="4"/>
        <v>0</v>
      </c>
    </row>
    <row r="92" spans="1:4" x14ac:dyDescent="0.25">
      <c r="A92" s="309"/>
      <c r="B92" s="212">
        <v>0</v>
      </c>
      <c r="C92" s="207">
        <f t="shared" si="5"/>
        <v>0</v>
      </c>
      <c r="D92" s="310">
        <f t="shared" si="4"/>
        <v>0</v>
      </c>
    </row>
    <row r="93" spans="1:4" x14ac:dyDescent="0.25">
      <c r="A93" s="309"/>
      <c r="B93" s="212">
        <v>0</v>
      </c>
      <c r="C93" s="207">
        <f t="shared" si="5"/>
        <v>0</v>
      </c>
      <c r="D93" s="310">
        <f t="shared" si="4"/>
        <v>0</v>
      </c>
    </row>
    <row r="94" spans="1:4" x14ac:dyDescent="0.25">
      <c r="A94" s="309"/>
      <c r="B94" s="212">
        <v>0</v>
      </c>
      <c r="C94" s="207">
        <f t="shared" si="5"/>
        <v>0</v>
      </c>
      <c r="D94" s="310">
        <f t="shared" si="4"/>
        <v>0</v>
      </c>
    </row>
    <row r="95" spans="1:4" x14ac:dyDescent="0.25">
      <c r="A95" s="309"/>
      <c r="B95" s="212">
        <v>0</v>
      </c>
      <c r="C95" s="207">
        <f t="shared" si="5"/>
        <v>0</v>
      </c>
      <c r="D95" s="310">
        <f t="shared" si="4"/>
        <v>0</v>
      </c>
    </row>
    <row r="96" spans="1:4" x14ac:dyDescent="0.25">
      <c r="A96" s="309"/>
      <c r="B96" s="212">
        <v>0</v>
      </c>
      <c r="C96" s="207">
        <f t="shared" si="5"/>
        <v>0</v>
      </c>
      <c r="D96" s="310">
        <f t="shared" si="4"/>
        <v>0</v>
      </c>
    </row>
    <row r="97" spans="1:4" x14ac:dyDescent="0.25">
      <c r="A97" s="309"/>
      <c r="B97" s="212">
        <v>0</v>
      </c>
      <c r="C97" s="207">
        <f t="shared" si="5"/>
        <v>0</v>
      </c>
      <c r="D97" s="310">
        <f t="shared" si="4"/>
        <v>0</v>
      </c>
    </row>
    <row r="98" spans="1:4" x14ac:dyDescent="0.25">
      <c r="A98" s="309"/>
      <c r="B98" s="212">
        <v>0</v>
      </c>
      <c r="C98" s="207">
        <f t="shared" si="5"/>
        <v>0</v>
      </c>
      <c r="D98" s="310">
        <f t="shared" si="4"/>
        <v>0</v>
      </c>
    </row>
    <row r="99" spans="1:4" x14ac:dyDescent="0.25">
      <c r="A99" s="309"/>
      <c r="B99" s="212">
        <v>0</v>
      </c>
      <c r="C99" s="207">
        <f t="shared" si="5"/>
        <v>0</v>
      </c>
      <c r="D99" s="310">
        <f t="shared" si="4"/>
        <v>0</v>
      </c>
    </row>
    <row r="100" spans="1:4" x14ac:dyDescent="0.25">
      <c r="A100" s="309"/>
      <c r="B100" s="212">
        <v>0</v>
      </c>
      <c r="C100" s="207">
        <f t="shared" si="5"/>
        <v>0</v>
      </c>
      <c r="D100" s="310">
        <f t="shared" si="4"/>
        <v>0</v>
      </c>
    </row>
    <row r="101" spans="1:4" x14ac:dyDescent="0.25">
      <c r="A101" s="309"/>
      <c r="B101" s="212">
        <v>0</v>
      </c>
      <c r="C101" s="207">
        <f t="shared" si="5"/>
        <v>0</v>
      </c>
      <c r="D101" s="310">
        <f t="shared" si="4"/>
        <v>0</v>
      </c>
    </row>
    <row r="102" spans="1:4" x14ac:dyDescent="0.25">
      <c r="A102" s="309"/>
      <c r="B102" s="212">
        <v>0</v>
      </c>
      <c r="C102" s="207">
        <f t="shared" si="5"/>
        <v>0</v>
      </c>
      <c r="D102" s="310">
        <f t="shared" si="4"/>
        <v>0</v>
      </c>
    </row>
    <row r="103" spans="1:4" x14ac:dyDescent="0.25">
      <c r="A103" s="309"/>
      <c r="B103" s="212">
        <v>0</v>
      </c>
      <c r="C103" s="207">
        <f t="shared" si="5"/>
        <v>0</v>
      </c>
      <c r="D103" s="310">
        <f t="shared" si="4"/>
        <v>0</v>
      </c>
    </row>
    <row r="104" spans="1:4" x14ac:dyDescent="0.25">
      <c r="A104" s="309"/>
      <c r="B104" s="212">
        <v>0</v>
      </c>
      <c r="C104" s="207">
        <f t="shared" si="5"/>
        <v>0</v>
      </c>
      <c r="D104" s="310">
        <f t="shared" si="4"/>
        <v>0</v>
      </c>
    </row>
    <row r="105" spans="1:4" x14ac:dyDescent="0.25">
      <c r="A105" s="309"/>
      <c r="B105" s="212">
        <v>0</v>
      </c>
      <c r="C105" s="207">
        <f t="shared" si="5"/>
        <v>0</v>
      </c>
      <c r="D105" s="310">
        <f t="shared" si="4"/>
        <v>0</v>
      </c>
    </row>
    <row r="106" spans="1:4" x14ac:dyDescent="0.25">
      <c r="A106" s="309"/>
      <c r="B106" s="212">
        <v>0</v>
      </c>
      <c r="C106" s="207">
        <f t="shared" si="5"/>
        <v>0</v>
      </c>
      <c r="D106" s="310">
        <f t="shared" si="4"/>
        <v>0</v>
      </c>
    </row>
    <row r="107" spans="1:4" x14ac:dyDescent="0.25">
      <c r="A107" s="309"/>
      <c r="B107" s="212">
        <v>0</v>
      </c>
      <c r="C107" s="207">
        <f t="shared" si="5"/>
        <v>0</v>
      </c>
      <c r="D107" s="310">
        <f t="shared" ref="D107:D138" si="6">IF(estimated_wordcount=0,0,B107/estimated_wordcount)</f>
        <v>0</v>
      </c>
    </row>
    <row r="108" spans="1:4" x14ac:dyDescent="0.25">
      <c r="A108" s="309"/>
      <c r="B108" s="212">
        <v>0</v>
      </c>
      <c r="C108" s="207">
        <f t="shared" si="5"/>
        <v>0</v>
      </c>
      <c r="D108" s="310">
        <f t="shared" si="6"/>
        <v>0</v>
      </c>
    </row>
    <row r="109" spans="1:4" x14ac:dyDescent="0.25">
      <c r="A109" s="309"/>
      <c r="B109" s="212">
        <v>0</v>
      </c>
      <c r="C109" s="207">
        <f t="shared" si="5"/>
        <v>0</v>
      </c>
      <c r="D109" s="310">
        <f t="shared" si="6"/>
        <v>0</v>
      </c>
    </row>
    <row r="110" spans="1:4" x14ac:dyDescent="0.25">
      <c r="A110" s="309"/>
      <c r="B110" s="212">
        <v>0</v>
      </c>
      <c r="C110" s="207">
        <f t="shared" si="5"/>
        <v>0</v>
      </c>
      <c r="D110" s="310">
        <f t="shared" si="6"/>
        <v>0</v>
      </c>
    </row>
    <row r="111" spans="1:4" x14ac:dyDescent="0.25">
      <c r="A111" s="309"/>
      <c r="B111" s="212">
        <v>0</v>
      </c>
      <c r="C111" s="207">
        <f t="shared" si="5"/>
        <v>0</v>
      </c>
      <c r="D111" s="310">
        <f t="shared" si="6"/>
        <v>0</v>
      </c>
    </row>
    <row r="112" spans="1:4" x14ac:dyDescent="0.25">
      <c r="A112" s="309"/>
      <c r="B112" s="212">
        <v>0</v>
      </c>
      <c r="C112" s="207">
        <f t="shared" si="5"/>
        <v>0</v>
      </c>
      <c r="D112" s="310">
        <f t="shared" si="6"/>
        <v>0</v>
      </c>
    </row>
    <row r="113" spans="1:4" x14ac:dyDescent="0.25">
      <c r="A113" s="309"/>
      <c r="B113" s="212">
        <v>0</v>
      </c>
      <c r="C113" s="207">
        <f t="shared" si="5"/>
        <v>0</v>
      </c>
      <c r="D113" s="310">
        <f t="shared" si="6"/>
        <v>0</v>
      </c>
    </row>
    <row r="114" spans="1:4" x14ac:dyDescent="0.25">
      <c r="A114" s="309"/>
      <c r="B114" s="212">
        <v>0</v>
      </c>
      <c r="C114" s="207">
        <f t="shared" si="5"/>
        <v>0</v>
      </c>
      <c r="D114" s="310">
        <f t="shared" si="6"/>
        <v>0</v>
      </c>
    </row>
    <row r="115" spans="1:4" x14ac:dyDescent="0.25">
      <c r="A115" s="309"/>
      <c r="B115" s="212">
        <v>0</v>
      </c>
      <c r="C115" s="207">
        <f t="shared" si="5"/>
        <v>0</v>
      </c>
      <c r="D115" s="310">
        <f t="shared" si="6"/>
        <v>0</v>
      </c>
    </row>
    <row r="116" spans="1:4" x14ac:dyDescent="0.25">
      <c r="A116" s="309"/>
      <c r="B116" s="212">
        <v>0</v>
      </c>
      <c r="C116" s="207">
        <f t="shared" si="5"/>
        <v>0</v>
      </c>
      <c r="D116" s="310">
        <f t="shared" si="6"/>
        <v>0</v>
      </c>
    </row>
    <row r="117" spans="1:4" x14ac:dyDescent="0.25">
      <c r="A117" s="309"/>
      <c r="B117" s="212">
        <v>0</v>
      </c>
      <c r="C117" s="207">
        <f t="shared" si="5"/>
        <v>0</v>
      </c>
      <c r="D117" s="310">
        <f t="shared" si="6"/>
        <v>0</v>
      </c>
    </row>
    <row r="118" spans="1:4" x14ac:dyDescent="0.25">
      <c r="A118" s="309"/>
      <c r="B118" s="212">
        <v>0</v>
      </c>
      <c r="C118" s="207">
        <f t="shared" si="5"/>
        <v>0</v>
      </c>
      <c r="D118" s="310">
        <f t="shared" si="6"/>
        <v>0</v>
      </c>
    </row>
    <row r="119" spans="1:4" x14ac:dyDescent="0.25">
      <c r="A119" s="309"/>
      <c r="B119" s="212">
        <v>0</v>
      </c>
      <c r="C119" s="207">
        <f t="shared" si="5"/>
        <v>0</v>
      </c>
      <c r="D119" s="310">
        <f t="shared" si="6"/>
        <v>0</v>
      </c>
    </row>
    <row r="120" spans="1:4" x14ac:dyDescent="0.25">
      <c r="A120" s="309"/>
      <c r="B120" s="212">
        <v>0</v>
      </c>
      <c r="C120" s="207">
        <f t="shared" si="5"/>
        <v>0</v>
      </c>
      <c r="D120" s="310">
        <f t="shared" si="6"/>
        <v>0</v>
      </c>
    </row>
    <row r="121" spans="1:4" x14ac:dyDescent="0.25">
      <c r="A121" s="309"/>
      <c r="B121" s="212">
        <v>0</v>
      </c>
      <c r="C121" s="207">
        <f t="shared" si="5"/>
        <v>0</v>
      </c>
      <c r="D121" s="310">
        <f t="shared" si="6"/>
        <v>0</v>
      </c>
    </row>
    <row r="122" spans="1:4" x14ac:dyDescent="0.25">
      <c r="A122" s="309"/>
      <c r="B122" s="212">
        <v>0</v>
      </c>
      <c r="C122" s="207">
        <f t="shared" si="5"/>
        <v>0</v>
      </c>
      <c r="D122" s="310">
        <f t="shared" si="6"/>
        <v>0</v>
      </c>
    </row>
    <row r="123" spans="1:4" x14ac:dyDescent="0.25">
      <c r="A123" s="309"/>
      <c r="B123" s="212">
        <v>0</v>
      </c>
      <c r="C123" s="207">
        <f t="shared" si="5"/>
        <v>0</v>
      </c>
      <c r="D123" s="310">
        <f t="shared" si="6"/>
        <v>0</v>
      </c>
    </row>
    <row r="124" spans="1:4" x14ac:dyDescent="0.25">
      <c r="A124" s="309"/>
      <c r="B124" s="212">
        <v>0</v>
      </c>
      <c r="C124" s="207">
        <f t="shared" si="5"/>
        <v>0</v>
      </c>
      <c r="D124" s="310">
        <f t="shared" si="6"/>
        <v>0</v>
      </c>
    </row>
    <row r="125" spans="1:4" x14ac:dyDescent="0.25">
      <c r="A125" s="309"/>
      <c r="B125" s="212">
        <v>0</v>
      </c>
      <c r="C125" s="207">
        <f t="shared" si="5"/>
        <v>0</v>
      </c>
      <c r="D125" s="310">
        <f t="shared" si="6"/>
        <v>0</v>
      </c>
    </row>
    <row r="126" spans="1:4" x14ac:dyDescent="0.25">
      <c r="A126" s="309"/>
      <c r="B126" s="212">
        <v>0</v>
      </c>
      <c r="C126" s="207">
        <f t="shared" si="5"/>
        <v>0</v>
      </c>
      <c r="D126" s="310">
        <f t="shared" si="6"/>
        <v>0</v>
      </c>
    </row>
    <row r="127" spans="1:4" x14ac:dyDescent="0.25">
      <c r="A127" s="309"/>
      <c r="B127" s="212">
        <v>0</v>
      </c>
      <c r="C127" s="207">
        <f t="shared" si="5"/>
        <v>0</v>
      </c>
      <c r="D127" s="310">
        <f t="shared" si="6"/>
        <v>0</v>
      </c>
    </row>
    <row r="128" spans="1:4" x14ac:dyDescent="0.25">
      <c r="A128" s="309"/>
      <c r="B128" s="212">
        <v>0</v>
      </c>
      <c r="C128" s="207">
        <f t="shared" si="5"/>
        <v>0</v>
      </c>
      <c r="D128" s="310">
        <f t="shared" si="6"/>
        <v>0</v>
      </c>
    </row>
    <row r="129" spans="1:4" x14ac:dyDescent="0.25">
      <c r="A129" s="309"/>
      <c r="B129" s="212">
        <v>0</v>
      </c>
      <c r="C129" s="207">
        <f t="shared" si="5"/>
        <v>0</v>
      </c>
      <c r="D129" s="310">
        <f t="shared" si="6"/>
        <v>0</v>
      </c>
    </row>
    <row r="130" spans="1:4" x14ac:dyDescent="0.25">
      <c r="A130" s="309"/>
      <c r="B130" s="212">
        <v>0</v>
      </c>
      <c r="C130" s="207">
        <f t="shared" si="5"/>
        <v>0</v>
      </c>
      <c r="D130" s="310">
        <f t="shared" si="6"/>
        <v>0</v>
      </c>
    </row>
    <row r="131" spans="1:4" x14ac:dyDescent="0.25">
      <c r="A131" s="309"/>
      <c r="B131" s="212">
        <v>0</v>
      </c>
      <c r="C131" s="207">
        <f t="shared" si="5"/>
        <v>0</v>
      </c>
      <c r="D131" s="310">
        <f t="shared" si="6"/>
        <v>0</v>
      </c>
    </row>
    <row r="132" spans="1:4" x14ac:dyDescent="0.25">
      <c r="A132" s="309"/>
      <c r="B132" s="212">
        <v>0</v>
      </c>
      <c r="C132" s="207">
        <f t="shared" si="5"/>
        <v>0</v>
      </c>
      <c r="D132" s="310">
        <f t="shared" si="6"/>
        <v>0</v>
      </c>
    </row>
    <row r="133" spans="1:4" x14ac:dyDescent="0.25">
      <c r="A133" s="309"/>
      <c r="B133" s="212">
        <v>0</v>
      </c>
      <c r="C133" s="207">
        <f t="shared" si="5"/>
        <v>0</v>
      </c>
      <c r="D133" s="310">
        <f t="shared" si="6"/>
        <v>0</v>
      </c>
    </row>
    <row r="134" spans="1:4" x14ac:dyDescent="0.25">
      <c r="A134" s="309"/>
      <c r="B134" s="212">
        <v>0</v>
      </c>
      <c r="C134" s="207">
        <f t="shared" si="5"/>
        <v>0</v>
      </c>
      <c r="D134" s="310">
        <f t="shared" si="6"/>
        <v>0</v>
      </c>
    </row>
    <row r="135" spans="1:4" x14ac:dyDescent="0.25">
      <c r="A135" s="309"/>
      <c r="B135" s="212">
        <v>0</v>
      </c>
      <c r="C135" s="207">
        <f t="shared" si="5"/>
        <v>0</v>
      </c>
      <c r="D135" s="310">
        <f t="shared" si="6"/>
        <v>0</v>
      </c>
    </row>
    <row r="136" spans="1:4" x14ac:dyDescent="0.25">
      <c r="A136" s="309"/>
      <c r="B136" s="212">
        <v>0</v>
      </c>
      <c r="C136" s="207">
        <f t="shared" si="5"/>
        <v>0</v>
      </c>
      <c r="D136" s="310">
        <f t="shared" si="6"/>
        <v>0</v>
      </c>
    </row>
    <row r="137" spans="1:4" x14ac:dyDescent="0.25">
      <c r="A137" s="309"/>
      <c r="B137" s="212">
        <v>0</v>
      </c>
      <c r="C137" s="207">
        <f t="shared" si="5"/>
        <v>0</v>
      </c>
      <c r="D137" s="310">
        <f t="shared" si="6"/>
        <v>0</v>
      </c>
    </row>
    <row r="138" spans="1:4" x14ac:dyDescent="0.25">
      <c r="A138" s="309"/>
      <c r="B138" s="212">
        <v>0</v>
      </c>
      <c r="C138" s="207">
        <f t="shared" si="5"/>
        <v>0</v>
      </c>
      <c r="D138" s="310">
        <f t="shared" si="6"/>
        <v>0</v>
      </c>
    </row>
    <row r="139" spans="1:4" x14ac:dyDescent="0.25">
      <c r="A139" s="309"/>
      <c r="B139" s="212">
        <v>0</v>
      </c>
      <c r="C139" s="207">
        <f t="shared" si="5"/>
        <v>0</v>
      </c>
      <c r="D139" s="310">
        <f t="shared" ref="D139:D170" si="7">IF(estimated_wordcount=0,0,B139/estimated_wordcount)</f>
        <v>0</v>
      </c>
    </row>
    <row r="140" spans="1:4" x14ac:dyDescent="0.25">
      <c r="A140" s="309"/>
      <c r="B140" s="212">
        <v>0</v>
      </c>
      <c r="C140" s="207">
        <f t="shared" si="5"/>
        <v>0</v>
      </c>
      <c r="D140" s="310">
        <f t="shared" si="7"/>
        <v>0</v>
      </c>
    </row>
    <row r="141" spans="1:4" x14ac:dyDescent="0.25">
      <c r="A141" s="309"/>
      <c r="B141" s="212">
        <v>0</v>
      </c>
      <c r="C141" s="207">
        <f t="shared" ref="C141:C204" si="8">IF(B141=0,0,B141-B140)</f>
        <v>0</v>
      </c>
      <c r="D141" s="310">
        <f t="shared" si="7"/>
        <v>0</v>
      </c>
    </row>
    <row r="142" spans="1:4" x14ac:dyDescent="0.25">
      <c r="A142" s="309"/>
      <c r="B142" s="212">
        <v>0</v>
      </c>
      <c r="C142" s="207">
        <f t="shared" si="8"/>
        <v>0</v>
      </c>
      <c r="D142" s="310">
        <f t="shared" si="7"/>
        <v>0</v>
      </c>
    </row>
    <row r="143" spans="1:4" x14ac:dyDescent="0.25">
      <c r="A143" s="309"/>
      <c r="B143" s="212">
        <v>0</v>
      </c>
      <c r="C143" s="207">
        <f t="shared" si="8"/>
        <v>0</v>
      </c>
      <c r="D143" s="310">
        <f t="shared" si="7"/>
        <v>0</v>
      </c>
    </row>
    <row r="144" spans="1:4" x14ac:dyDescent="0.25">
      <c r="A144" s="309"/>
      <c r="B144" s="212">
        <v>0</v>
      </c>
      <c r="C144" s="207">
        <f t="shared" si="8"/>
        <v>0</v>
      </c>
      <c r="D144" s="310">
        <f t="shared" si="7"/>
        <v>0</v>
      </c>
    </row>
    <row r="145" spans="1:4" x14ac:dyDescent="0.25">
      <c r="A145" s="309"/>
      <c r="B145" s="212">
        <v>0</v>
      </c>
      <c r="C145" s="207">
        <f t="shared" si="8"/>
        <v>0</v>
      </c>
      <c r="D145" s="310">
        <f t="shared" si="7"/>
        <v>0</v>
      </c>
    </row>
    <row r="146" spans="1:4" x14ac:dyDescent="0.25">
      <c r="A146" s="309"/>
      <c r="B146" s="212">
        <v>0</v>
      </c>
      <c r="C146" s="207">
        <f t="shared" si="8"/>
        <v>0</v>
      </c>
      <c r="D146" s="310">
        <f t="shared" si="7"/>
        <v>0</v>
      </c>
    </row>
    <row r="147" spans="1:4" x14ac:dyDescent="0.25">
      <c r="A147" s="309"/>
      <c r="B147" s="212">
        <v>0</v>
      </c>
      <c r="C147" s="207">
        <f t="shared" si="8"/>
        <v>0</v>
      </c>
      <c r="D147" s="310">
        <f t="shared" si="7"/>
        <v>0</v>
      </c>
    </row>
    <row r="148" spans="1:4" x14ac:dyDescent="0.25">
      <c r="A148" s="309"/>
      <c r="B148" s="212">
        <v>0</v>
      </c>
      <c r="C148" s="207">
        <f t="shared" si="8"/>
        <v>0</v>
      </c>
      <c r="D148" s="310">
        <f t="shared" si="7"/>
        <v>0</v>
      </c>
    </row>
    <row r="149" spans="1:4" x14ac:dyDescent="0.25">
      <c r="A149" s="309"/>
      <c r="B149" s="212">
        <v>0</v>
      </c>
      <c r="C149" s="207">
        <f t="shared" si="8"/>
        <v>0</v>
      </c>
      <c r="D149" s="310">
        <f t="shared" si="7"/>
        <v>0</v>
      </c>
    </row>
    <row r="150" spans="1:4" x14ac:dyDescent="0.25">
      <c r="A150" s="309"/>
      <c r="B150" s="212">
        <v>0</v>
      </c>
      <c r="C150" s="207">
        <f t="shared" si="8"/>
        <v>0</v>
      </c>
      <c r="D150" s="310">
        <f t="shared" si="7"/>
        <v>0</v>
      </c>
    </row>
    <row r="151" spans="1:4" x14ac:dyDescent="0.25">
      <c r="A151" s="309"/>
      <c r="B151" s="212">
        <v>0</v>
      </c>
      <c r="C151" s="207">
        <f t="shared" si="8"/>
        <v>0</v>
      </c>
      <c r="D151" s="310">
        <f t="shared" si="7"/>
        <v>0</v>
      </c>
    </row>
    <row r="152" spans="1:4" x14ac:dyDescent="0.25">
      <c r="A152" s="309"/>
      <c r="B152" s="212">
        <v>0</v>
      </c>
      <c r="C152" s="207">
        <f t="shared" si="8"/>
        <v>0</v>
      </c>
      <c r="D152" s="310">
        <f t="shared" si="7"/>
        <v>0</v>
      </c>
    </row>
    <row r="153" spans="1:4" x14ac:dyDescent="0.25">
      <c r="A153" s="309"/>
      <c r="B153" s="212">
        <v>0</v>
      </c>
      <c r="C153" s="207">
        <f t="shared" si="8"/>
        <v>0</v>
      </c>
      <c r="D153" s="310">
        <f t="shared" si="7"/>
        <v>0</v>
      </c>
    </row>
    <row r="154" spans="1:4" x14ac:dyDescent="0.25">
      <c r="A154" s="309"/>
      <c r="B154" s="212">
        <v>0</v>
      </c>
      <c r="C154" s="207">
        <f t="shared" si="8"/>
        <v>0</v>
      </c>
      <c r="D154" s="310">
        <f t="shared" si="7"/>
        <v>0</v>
      </c>
    </row>
    <row r="155" spans="1:4" x14ac:dyDescent="0.25">
      <c r="A155" s="309"/>
      <c r="B155" s="212">
        <v>0</v>
      </c>
      <c r="C155" s="207">
        <f t="shared" si="8"/>
        <v>0</v>
      </c>
      <c r="D155" s="310">
        <f t="shared" si="7"/>
        <v>0</v>
      </c>
    </row>
    <row r="156" spans="1:4" x14ac:dyDescent="0.25">
      <c r="A156" s="309"/>
      <c r="B156" s="212">
        <v>0</v>
      </c>
      <c r="C156" s="207">
        <f t="shared" si="8"/>
        <v>0</v>
      </c>
      <c r="D156" s="310">
        <f t="shared" si="7"/>
        <v>0</v>
      </c>
    </row>
    <row r="157" spans="1:4" x14ac:dyDescent="0.25">
      <c r="A157" s="309"/>
      <c r="B157" s="212">
        <v>0</v>
      </c>
      <c r="C157" s="207">
        <f t="shared" si="8"/>
        <v>0</v>
      </c>
      <c r="D157" s="310">
        <f t="shared" si="7"/>
        <v>0</v>
      </c>
    </row>
    <row r="158" spans="1:4" x14ac:dyDescent="0.25">
      <c r="A158" s="309"/>
      <c r="B158" s="212">
        <v>0</v>
      </c>
      <c r="C158" s="207">
        <f t="shared" si="8"/>
        <v>0</v>
      </c>
      <c r="D158" s="310">
        <f t="shared" si="7"/>
        <v>0</v>
      </c>
    </row>
    <row r="159" spans="1:4" x14ac:dyDescent="0.25">
      <c r="A159" s="309"/>
      <c r="B159" s="212">
        <v>0</v>
      </c>
      <c r="C159" s="207">
        <f t="shared" si="8"/>
        <v>0</v>
      </c>
      <c r="D159" s="310">
        <f t="shared" si="7"/>
        <v>0</v>
      </c>
    </row>
    <row r="160" spans="1:4" x14ac:dyDescent="0.25">
      <c r="A160" s="309"/>
      <c r="B160" s="212">
        <v>0</v>
      </c>
      <c r="C160" s="207">
        <f t="shared" si="8"/>
        <v>0</v>
      </c>
      <c r="D160" s="310">
        <f t="shared" si="7"/>
        <v>0</v>
      </c>
    </row>
    <row r="161" spans="1:4" x14ac:dyDescent="0.25">
      <c r="A161" s="309"/>
      <c r="B161" s="212">
        <v>0</v>
      </c>
      <c r="C161" s="207">
        <f t="shared" si="8"/>
        <v>0</v>
      </c>
      <c r="D161" s="310">
        <f t="shared" si="7"/>
        <v>0</v>
      </c>
    </row>
    <row r="162" spans="1:4" x14ac:dyDescent="0.25">
      <c r="A162" s="309"/>
      <c r="B162" s="212">
        <v>0</v>
      </c>
      <c r="C162" s="207">
        <f t="shared" si="8"/>
        <v>0</v>
      </c>
      <c r="D162" s="310">
        <f t="shared" si="7"/>
        <v>0</v>
      </c>
    </row>
    <row r="163" spans="1:4" x14ac:dyDescent="0.25">
      <c r="A163" s="309"/>
      <c r="B163" s="212">
        <v>0</v>
      </c>
      <c r="C163" s="207">
        <f t="shared" si="8"/>
        <v>0</v>
      </c>
      <c r="D163" s="310">
        <f t="shared" si="7"/>
        <v>0</v>
      </c>
    </row>
    <row r="164" spans="1:4" x14ac:dyDescent="0.25">
      <c r="A164" s="309"/>
      <c r="B164" s="212">
        <v>0</v>
      </c>
      <c r="C164" s="207">
        <f t="shared" si="8"/>
        <v>0</v>
      </c>
      <c r="D164" s="310">
        <f t="shared" si="7"/>
        <v>0</v>
      </c>
    </row>
    <row r="165" spans="1:4" x14ac:dyDescent="0.25">
      <c r="A165" s="309"/>
      <c r="B165" s="212">
        <v>0</v>
      </c>
      <c r="C165" s="207">
        <f t="shared" si="8"/>
        <v>0</v>
      </c>
      <c r="D165" s="310">
        <f t="shared" si="7"/>
        <v>0</v>
      </c>
    </row>
    <row r="166" spans="1:4" x14ac:dyDescent="0.25">
      <c r="A166" s="309"/>
      <c r="B166" s="212">
        <v>0</v>
      </c>
      <c r="C166" s="207">
        <f t="shared" si="8"/>
        <v>0</v>
      </c>
      <c r="D166" s="310">
        <f t="shared" si="7"/>
        <v>0</v>
      </c>
    </row>
    <row r="167" spans="1:4" x14ac:dyDescent="0.25">
      <c r="A167" s="309"/>
      <c r="B167" s="212">
        <v>0</v>
      </c>
      <c r="C167" s="207">
        <f t="shared" si="8"/>
        <v>0</v>
      </c>
      <c r="D167" s="310">
        <f t="shared" si="7"/>
        <v>0</v>
      </c>
    </row>
    <row r="168" spans="1:4" x14ac:dyDescent="0.25">
      <c r="A168" s="309"/>
      <c r="B168" s="212">
        <v>0</v>
      </c>
      <c r="C168" s="207">
        <f t="shared" si="8"/>
        <v>0</v>
      </c>
      <c r="D168" s="310">
        <f t="shared" si="7"/>
        <v>0</v>
      </c>
    </row>
    <row r="169" spans="1:4" x14ac:dyDescent="0.25">
      <c r="A169" s="309"/>
      <c r="B169" s="212">
        <v>0</v>
      </c>
      <c r="C169" s="207">
        <f t="shared" si="8"/>
        <v>0</v>
      </c>
      <c r="D169" s="310">
        <f t="shared" si="7"/>
        <v>0</v>
      </c>
    </row>
    <row r="170" spans="1:4" x14ac:dyDescent="0.25">
      <c r="A170" s="309"/>
      <c r="B170" s="212">
        <v>0</v>
      </c>
      <c r="C170" s="207">
        <f t="shared" si="8"/>
        <v>0</v>
      </c>
      <c r="D170" s="310">
        <f t="shared" si="7"/>
        <v>0</v>
      </c>
    </row>
    <row r="171" spans="1:4" x14ac:dyDescent="0.25">
      <c r="A171" s="309"/>
      <c r="B171" s="212">
        <v>0</v>
      </c>
      <c r="C171" s="207">
        <f t="shared" si="8"/>
        <v>0</v>
      </c>
      <c r="D171" s="310">
        <f t="shared" ref="D171:D205" si="9">IF(estimated_wordcount=0,0,B171/estimated_wordcount)</f>
        <v>0</v>
      </c>
    </row>
    <row r="172" spans="1:4" x14ac:dyDescent="0.25">
      <c r="A172" s="309"/>
      <c r="B172" s="212">
        <v>0</v>
      </c>
      <c r="C172" s="207">
        <f t="shared" si="8"/>
        <v>0</v>
      </c>
      <c r="D172" s="310">
        <f t="shared" si="9"/>
        <v>0</v>
      </c>
    </row>
    <row r="173" spans="1:4" x14ac:dyDescent="0.25">
      <c r="A173" s="309"/>
      <c r="B173" s="212">
        <v>0</v>
      </c>
      <c r="C173" s="207">
        <f t="shared" si="8"/>
        <v>0</v>
      </c>
      <c r="D173" s="310">
        <f t="shared" si="9"/>
        <v>0</v>
      </c>
    </row>
    <row r="174" spans="1:4" x14ac:dyDescent="0.25">
      <c r="A174" s="309"/>
      <c r="B174" s="212">
        <v>0</v>
      </c>
      <c r="C174" s="207">
        <f t="shared" si="8"/>
        <v>0</v>
      </c>
      <c r="D174" s="310">
        <f t="shared" si="9"/>
        <v>0</v>
      </c>
    </row>
    <row r="175" spans="1:4" x14ac:dyDescent="0.25">
      <c r="A175" s="309"/>
      <c r="B175" s="212">
        <v>0</v>
      </c>
      <c r="C175" s="207">
        <f t="shared" si="8"/>
        <v>0</v>
      </c>
      <c r="D175" s="310">
        <f t="shared" si="9"/>
        <v>0</v>
      </c>
    </row>
    <row r="176" spans="1:4" x14ac:dyDescent="0.25">
      <c r="A176" s="309"/>
      <c r="B176" s="212">
        <v>0</v>
      </c>
      <c r="C176" s="207">
        <f t="shared" si="8"/>
        <v>0</v>
      </c>
      <c r="D176" s="310">
        <f t="shared" si="9"/>
        <v>0</v>
      </c>
    </row>
    <row r="177" spans="1:4" x14ac:dyDescent="0.25">
      <c r="A177" s="309"/>
      <c r="B177" s="212">
        <v>0</v>
      </c>
      <c r="C177" s="207">
        <f t="shared" si="8"/>
        <v>0</v>
      </c>
      <c r="D177" s="310">
        <f t="shared" si="9"/>
        <v>0</v>
      </c>
    </row>
    <row r="178" spans="1:4" x14ac:dyDescent="0.25">
      <c r="A178" s="309"/>
      <c r="B178" s="212">
        <v>0</v>
      </c>
      <c r="C178" s="207">
        <f t="shared" si="8"/>
        <v>0</v>
      </c>
      <c r="D178" s="310">
        <f t="shared" si="9"/>
        <v>0</v>
      </c>
    </row>
    <row r="179" spans="1:4" x14ac:dyDescent="0.25">
      <c r="A179" s="309"/>
      <c r="B179" s="212">
        <v>0</v>
      </c>
      <c r="C179" s="207">
        <f t="shared" si="8"/>
        <v>0</v>
      </c>
      <c r="D179" s="310">
        <f t="shared" si="9"/>
        <v>0</v>
      </c>
    </row>
    <row r="180" spans="1:4" x14ac:dyDescent="0.25">
      <c r="A180" s="309"/>
      <c r="B180" s="212">
        <v>0</v>
      </c>
      <c r="C180" s="207">
        <f t="shared" si="8"/>
        <v>0</v>
      </c>
      <c r="D180" s="310">
        <f t="shared" si="9"/>
        <v>0</v>
      </c>
    </row>
    <row r="181" spans="1:4" x14ac:dyDescent="0.25">
      <c r="A181" s="309"/>
      <c r="B181" s="212">
        <v>0</v>
      </c>
      <c r="C181" s="207">
        <f t="shared" si="8"/>
        <v>0</v>
      </c>
      <c r="D181" s="310">
        <f t="shared" si="9"/>
        <v>0</v>
      </c>
    </row>
    <row r="182" spans="1:4" x14ac:dyDescent="0.25">
      <c r="A182" s="309"/>
      <c r="B182" s="212">
        <v>0</v>
      </c>
      <c r="C182" s="207">
        <f t="shared" si="8"/>
        <v>0</v>
      </c>
      <c r="D182" s="310">
        <f t="shared" si="9"/>
        <v>0</v>
      </c>
    </row>
    <row r="183" spans="1:4" x14ac:dyDescent="0.25">
      <c r="A183" s="309"/>
      <c r="B183" s="212">
        <v>0</v>
      </c>
      <c r="C183" s="207">
        <f t="shared" si="8"/>
        <v>0</v>
      </c>
      <c r="D183" s="310">
        <f t="shared" si="9"/>
        <v>0</v>
      </c>
    </row>
    <row r="184" spans="1:4" x14ac:dyDescent="0.25">
      <c r="A184" s="309"/>
      <c r="B184" s="212">
        <v>0</v>
      </c>
      <c r="C184" s="207">
        <f t="shared" si="8"/>
        <v>0</v>
      </c>
      <c r="D184" s="310">
        <f t="shared" si="9"/>
        <v>0</v>
      </c>
    </row>
    <row r="185" spans="1:4" x14ac:dyDescent="0.25">
      <c r="A185" s="309"/>
      <c r="B185" s="212">
        <v>0</v>
      </c>
      <c r="C185" s="207">
        <f t="shared" si="8"/>
        <v>0</v>
      </c>
      <c r="D185" s="310">
        <f t="shared" si="9"/>
        <v>0</v>
      </c>
    </row>
    <row r="186" spans="1:4" x14ac:dyDescent="0.25">
      <c r="A186" s="309"/>
      <c r="B186" s="212">
        <v>0</v>
      </c>
      <c r="C186" s="207">
        <f t="shared" si="8"/>
        <v>0</v>
      </c>
      <c r="D186" s="310">
        <f t="shared" si="9"/>
        <v>0</v>
      </c>
    </row>
    <row r="187" spans="1:4" x14ac:dyDescent="0.25">
      <c r="A187" s="309"/>
      <c r="B187" s="212">
        <v>0</v>
      </c>
      <c r="C187" s="207">
        <f t="shared" si="8"/>
        <v>0</v>
      </c>
      <c r="D187" s="310">
        <f t="shared" si="9"/>
        <v>0</v>
      </c>
    </row>
    <row r="188" spans="1:4" x14ac:dyDescent="0.25">
      <c r="A188" s="309"/>
      <c r="B188" s="212">
        <v>0</v>
      </c>
      <c r="C188" s="207">
        <f t="shared" si="8"/>
        <v>0</v>
      </c>
      <c r="D188" s="310">
        <f t="shared" si="9"/>
        <v>0</v>
      </c>
    </row>
    <row r="189" spans="1:4" x14ac:dyDescent="0.25">
      <c r="A189" s="309"/>
      <c r="B189" s="212">
        <v>0</v>
      </c>
      <c r="C189" s="207">
        <f t="shared" si="8"/>
        <v>0</v>
      </c>
      <c r="D189" s="310">
        <f t="shared" si="9"/>
        <v>0</v>
      </c>
    </row>
    <row r="190" spans="1:4" x14ac:dyDescent="0.25">
      <c r="A190" s="309"/>
      <c r="B190" s="212">
        <v>0</v>
      </c>
      <c r="C190" s="207">
        <f t="shared" si="8"/>
        <v>0</v>
      </c>
      <c r="D190" s="310">
        <f t="shared" si="9"/>
        <v>0</v>
      </c>
    </row>
    <row r="191" spans="1:4" x14ac:dyDescent="0.25">
      <c r="A191" s="309"/>
      <c r="B191" s="212">
        <v>0</v>
      </c>
      <c r="C191" s="207">
        <f t="shared" si="8"/>
        <v>0</v>
      </c>
      <c r="D191" s="310">
        <f t="shared" si="9"/>
        <v>0</v>
      </c>
    </row>
    <row r="192" spans="1:4" x14ac:dyDescent="0.25">
      <c r="A192" s="309"/>
      <c r="B192" s="212">
        <v>0</v>
      </c>
      <c r="C192" s="207">
        <f t="shared" si="8"/>
        <v>0</v>
      </c>
      <c r="D192" s="310">
        <f t="shared" si="9"/>
        <v>0</v>
      </c>
    </row>
    <row r="193" spans="1:4" x14ac:dyDescent="0.25">
      <c r="A193" s="309"/>
      <c r="B193" s="212">
        <v>0</v>
      </c>
      <c r="C193" s="207">
        <f t="shared" si="8"/>
        <v>0</v>
      </c>
      <c r="D193" s="310">
        <f t="shared" si="9"/>
        <v>0</v>
      </c>
    </row>
    <row r="194" spans="1:4" x14ac:dyDescent="0.25">
      <c r="A194" s="309"/>
      <c r="B194" s="212">
        <v>0</v>
      </c>
      <c r="C194" s="207">
        <f t="shared" si="8"/>
        <v>0</v>
      </c>
      <c r="D194" s="310">
        <f t="shared" si="9"/>
        <v>0</v>
      </c>
    </row>
    <row r="195" spans="1:4" x14ac:dyDescent="0.25">
      <c r="A195" s="309"/>
      <c r="B195" s="212">
        <v>0</v>
      </c>
      <c r="C195" s="207">
        <f t="shared" si="8"/>
        <v>0</v>
      </c>
      <c r="D195" s="310">
        <f t="shared" si="9"/>
        <v>0</v>
      </c>
    </row>
    <row r="196" spans="1:4" x14ac:dyDescent="0.25">
      <c r="A196" s="309"/>
      <c r="B196" s="212">
        <v>0</v>
      </c>
      <c r="C196" s="207">
        <f t="shared" si="8"/>
        <v>0</v>
      </c>
      <c r="D196" s="310">
        <f t="shared" si="9"/>
        <v>0</v>
      </c>
    </row>
    <row r="197" spans="1:4" x14ac:dyDescent="0.25">
      <c r="A197" s="309"/>
      <c r="B197" s="212">
        <v>0</v>
      </c>
      <c r="C197" s="207">
        <f t="shared" si="8"/>
        <v>0</v>
      </c>
      <c r="D197" s="310">
        <f t="shared" si="9"/>
        <v>0</v>
      </c>
    </row>
    <row r="198" spans="1:4" x14ac:dyDescent="0.25">
      <c r="A198" s="309"/>
      <c r="B198" s="212">
        <v>0</v>
      </c>
      <c r="C198" s="207">
        <f t="shared" si="8"/>
        <v>0</v>
      </c>
      <c r="D198" s="310">
        <f t="shared" si="9"/>
        <v>0</v>
      </c>
    </row>
    <row r="199" spans="1:4" x14ac:dyDescent="0.25">
      <c r="A199" s="309"/>
      <c r="B199" s="212">
        <v>0</v>
      </c>
      <c r="C199" s="207">
        <f t="shared" si="8"/>
        <v>0</v>
      </c>
      <c r="D199" s="310">
        <f t="shared" si="9"/>
        <v>0</v>
      </c>
    </row>
    <row r="200" spans="1:4" x14ac:dyDescent="0.25">
      <c r="A200" s="309"/>
      <c r="B200" s="212">
        <v>0</v>
      </c>
      <c r="C200" s="207">
        <f t="shared" si="8"/>
        <v>0</v>
      </c>
      <c r="D200" s="310">
        <f t="shared" si="9"/>
        <v>0</v>
      </c>
    </row>
    <row r="201" spans="1:4" x14ac:dyDescent="0.25">
      <c r="A201" s="309"/>
      <c r="B201" s="212">
        <v>0</v>
      </c>
      <c r="C201" s="207">
        <f t="shared" si="8"/>
        <v>0</v>
      </c>
      <c r="D201" s="310">
        <f t="shared" si="9"/>
        <v>0</v>
      </c>
    </row>
    <row r="202" spans="1:4" x14ac:dyDescent="0.25">
      <c r="A202" s="309"/>
      <c r="B202" s="212">
        <v>0</v>
      </c>
      <c r="C202" s="207">
        <f t="shared" si="8"/>
        <v>0</v>
      </c>
      <c r="D202" s="310">
        <f t="shared" si="9"/>
        <v>0</v>
      </c>
    </row>
    <row r="203" spans="1:4" x14ac:dyDescent="0.25">
      <c r="A203" s="309"/>
      <c r="B203" s="212">
        <v>0</v>
      </c>
      <c r="C203" s="207">
        <f t="shared" si="8"/>
        <v>0</v>
      </c>
      <c r="D203" s="310">
        <f t="shared" si="9"/>
        <v>0</v>
      </c>
    </row>
    <row r="204" spans="1:4" x14ac:dyDescent="0.25">
      <c r="A204" s="309"/>
      <c r="B204" s="212">
        <v>0</v>
      </c>
      <c r="C204" s="207">
        <f t="shared" si="8"/>
        <v>0</v>
      </c>
      <c r="D204" s="310">
        <f t="shared" si="9"/>
        <v>0</v>
      </c>
    </row>
    <row r="205" spans="1:4" ht="15.75" thickBot="1" x14ac:dyDescent="0.3">
      <c r="A205" s="311"/>
      <c r="B205" s="312">
        <v>0</v>
      </c>
      <c r="C205" s="313">
        <f t="shared" ref="C205" si="10">IF(B205=0,0,B205-B204)</f>
        <v>0</v>
      </c>
      <c r="D205" s="314">
        <f t="shared" si="9"/>
        <v>0</v>
      </c>
    </row>
    <row r="206" spans="1:4" ht="15.75" thickBot="1" x14ac:dyDescent="0.3"/>
    <row r="207" spans="1:4" ht="15.75" thickBot="1" x14ac:dyDescent="0.3">
      <c r="A207" s="304" t="s">
        <v>297</v>
      </c>
      <c r="B207" s="305">
        <f>MAX(B11:B205)</f>
        <v>6000</v>
      </c>
      <c r="C207" s="305">
        <f>SUM(C11:C205)</f>
        <v>6000</v>
      </c>
      <c r="D207" s="306"/>
    </row>
  </sheetData>
  <conditionalFormatting sqref="D7">
    <cfRule type="cellIs" dxfId="1" priority="1" operator="equal">
      <formula>"(ahead)"</formula>
    </cfRule>
    <cfRule type="cellIs" dxfId="0" priority="2" operator="equal">
      <formula>"(behind)"</formula>
    </cfRule>
  </conditionalFormatting>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M4" sqref="M4"/>
    </sheetView>
  </sheetViews>
  <sheetFormatPr defaultRowHeight="15" x14ac:dyDescent="0.25"/>
  <cols>
    <col min="13" max="13" width="4.140625" customWidth="1"/>
  </cols>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2"/>
  <sheetViews>
    <sheetView workbookViewId="0">
      <selection activeCell="H31" sqref="H31"/>
    </sheetView>
  </sheetViews>
  <sheetFormatPr defaultRowHeight="15" x14ac:dyDescent="0.25"/>
  <cols>
    <col min="1" max="1" width="13.140625" bestFit="1" customWidth="1"/>
    <col min="9" max="9" width="54.140625" customWidth="1"/>
  </cols>
  <sheetData>
    <row r="1" spans="1:12" ht="28.5" x14ac:dyDescent="0.45">
      <c r="A1" s="370" t="s">
        <v>41</v>
      </c>
      <c r="B1" s="370" t="s">
        <v>42</v>
      </c>
      <c r="C1" s="370" t="s">
        <v>257</v>
      </c>
      <c r="D1" s="370" t="s">
        <v>365</v>
      </c>
      <c r="E1" s="443" t="s">
        <v>290</v>
      </c>
      <c r="F1" s="443"/>
      <c r="G1" s="443"/>
      <c r="H1" s="443"/>
      <c r="I1" s="443"/>
      <c r="J1" s="370" t="s">
        <v>377</v>
      </c>
      <c r="K1" s="370"/>
      <c r="L1" s="370"/>
    </row>
    <row r="2" spans="1:12" x14ac:dyDescent="0.25">
      <c r="A2" s="370" t="s">
        <v>124</v>
      </c>
      <c r="B2" s="370" t="s">
        <v>127</v>
      </c>
      <c r="C2" s="370">
        <v>1</v>
      </c>
      <c r="D2" s="370" t="s">
        <v>366</v>
      </c>
      <c r="E2" s="370"/>
      <c r="F2" s="370"/>
      <c r="G2" s="370"/>
      <c r="H2" s="370"/>
      <c r="I2" s="370"/>
      <c r="J2" s="370">
        <v>0</v>
      </c>
      <c r="K2" s="370"/>
      <c r="L2" s="370" t="s">
        <v>379</v>
      </c>
    </row>
    <row r="3" spans="1:12" x14ac:dyDescent="0.25">
      <c r="A3" s="370" t="s">
        <v>125</v>
      </c>
      <c r="B3" s="370" t="s">
        <v>128</v>
      </c>
      <c r="C3" s="370">
        <v>2</v>
      </c>
      <c r="D3" s="370"/>
      <c r="E3" s="370"/>
      <c r="F3" s="370"/>
      <c r="G3" s="370"/>
      <c r="H3" s="371" t="s">
        <v>439</v>
      </c>
      <c r="I3" s="370" t="str">
        <f>SUBSTITUTE(SUBSTITUTE(SUBSTITUTE(SUBSTITUTE(SUBSTITUTE(SUBSTITUTE(SUBSTITUTE(SUBSTITUTE(H3,"E","Extraverted "),"S","Sensing "),"T","Thinking "),"J","Judging "),"I","Introveted "),"F","Feeling "),"P","Perceiving"),"N","Intuitive ")</f>
        <v xml:space="preserve">Extraverted Intuitive Feeling Judging </v>
      </c>
      <c r="J3" s="370">
        <v>8</v>
      </c>
      <c r="K3" s="370"/>
      <c r="L3" s="370" t="s">
        <v>380</v>
      </c>
    </row>
    <row r="4" spans="1:12" x14ac:dyDescent="0.25">
      <c r="A4" s="370" t="s">
        <v>126</v>
      </c>
      <c r="B4" s="370"/>
      <c r="C4" s="370">
        <v>3</v>
      </c>
      <c r="D4" s="370"/>
      <c r="E4" s="370"/>
      <c r="F4" s="370"/>
      <c r="G4" s="370"/>
      <c r="H4" s="371" t="s">
        <v>431</v>
      </c>
      <c r="I4" s="370" t="str">
        <f t="shared" ref="I4:I18" si="0">SUBSTITUTE(SUBSTITUTE(SUBSTITUTE(SUBSTITUTE(SUBSTITUTE(SUBSTITUTE(SUBSTITUTE(SUBSTITUTE(H4,"E","Extraverted "),"S","Sensing "),"T","Thinking "),"J","Judging "),"I","Introveted "),"F","Feeling "),"P","Perceiving"),"N","Intuitive ")</f>
        <v>Extraverted Intuitive Feeling Perceiving</v>
      </c>
      <c r="J4" s="370">
        <v>11</v>
      </c>
      <c r="K4" s="370"/>
      <c r="L4" s="370" t="s">
        <v>381</v>
      </c>
    </row>
    <row r="5" spans="1:12" x14ac:dyDescent="0.25">
      <c r="A5" s="370"/>
      <c r="B5" s="370"/>
      <c r="C5" s="370">
        <v>4</v>
      </c>
      <c r="D5" s="370"/>
      <c r="E5" s="370"/>
      <c r="F5" s="370"/>
      <c r="G5" s="370"/>
      <c r="H5" s="371" t="s">
        <v>440</v>
      </c>
      <c r="I5" s="370" t="str">
        <f t="shared" si="0"/>
        <v xml:space="preserve">Extraverted Intuitive Thinking Judging </v>
      </c>
      <c r="J5" s="370">
        <v>15</v>
      </c>
      <c r="K5" s="370"/>
      <c r="L5" s="370"/>
    </row>
    <row r="6" spans="1:12" x14ac:dyDescent="0.25">
      <c r="A6" s="370"/>
      <c r="B6" s="370"/>
      <c r="C6" s="370">
        <v>5</v>
      </c>
      <c r="D6" s="370"/>
      <c r="E6" s="370"/>
      <c r="F6" s="370"/>
      <c r="G6" s="370"/>
      <c r="H6" s="371" t="s">
        <v>432</v>
      </c>
      <c r="I6" s="370" t="str">
        <f t="shared" si="0"/>
        <v>Extraverted Intuitive Thinking Perceiving</v>
      </c>
      <c r="J6" s="370">
        <v>19</v>
      </c>
      <c r="K6" s="370"/>
      <c r="L6" s="370"/>
    </row>
    <row r="7" spans="1:12" x14ac:dyDescent="0.25">
      <c r="A7" s="370"/>
      <c r="B7" s="370"/>
      <c r="C7" s="370">
        <v>6</v>
      </c>
      <c r="D7" s="370"/>
      <c r="E7" s="370"/>
      <c r="F7" s="370"/>
      <c r="G7" s="370"/>
      <c r="H7" s="371" t="s">
        <v>438</v>
      </c>
      <c r="I7" s="370" t="str">
        <f t="shared" si="0"/>
        <v xml:space="preserve">Extraverted Sensing Feeling Judging </v>
      </c>
      <c r="J7" s="370">
        <v>23</v>
      </c>
      <c r="K7" s="370"/>
      <c r="L7" s="370"/>
    </row>
    <row r="8" spans="1:12" x14ac:dyDescent="0.25">
      <c r="A8" s="370"/>
      <c r="B8" s="370"/>
      <c r="C8" s="370">
        <v>7</v>
      </c>
      <c r="D8" s="370"/>
      <c r="E8" s="370"/>
      <c r="F8" s="370"/>
      <c r="G8" s="370"/>
      <c r="H8" s="371" t="s">
        <v>430</v>
      </c>
      <c r="I8" s="370" t="str">
        <f t="shared" si="0"/>
        <v>Extraverted Sensing Feeling Perceiving</v>
      </c>
      <c r="J8" s="370">
        <v>27</v>
      </c>
      <c r="K8" s="370"/>
      <c r="L8" s="370"/>
    </row>
    <row r="9" spans="1:12" x14ac:dyDescent="0.25">
      <c r="A9" s="370"/>
      <c r="B9" s="370"/>
      <c r="C9" s="370">
        <v>8</v>
      </c>
      <c r="D9" s="370"/>
      <c r="E9" s="370"/>
      <c r="F9" s="370"/>
      <c r="G9" s="370"/>
      <c r="H9" s="371" t="s">
        <v>437</v>
      </c>
      <c r="I9" s="370" t="str">
        <f t="shared" si="0"/>
        <v xml:space="preserve">Extraverted Sensing Thinking Judging </v>
      </c>
      <c r="J9" s="370">
        <v>31</v>
      </c>
      <c r="K9" s="370"/>
      <c r="L9" s="370"/>
    </row>
    <row r="10" spans="1:12" x14ac:dyDescent="0.25">
      <c r="A10" s="370"/>
      <c r="B10" s="370"/>
      <c r="C10" s="370">
        <v>9</v>
      </c>
      <c r="D10" s="370"/>
      <c r="E10" s="370"/>
      <c r="F10" s="370"/>
      <c r="G10" s="370"/>
      <c r="H10" s="371" t="s">
        <v>429</v>
      </c>
      <c r="I10" s="370" t="str">
        <f t="shared" si="0"/>
        <v>Extraverted Sensing Thinking Perceiving</v>
      </c>
      <c r="J10" s="370">
        <v>35</v>
      </c>
      <c r="K10" s="370"/>
      <c r="L10" s="370"/>
    </row>
    <row r="11" spans="1:12" x14ac:dyDescent="0.25">
      <c r="A11" s="370"/>
      <c r="B11" s="370"/>
      <c r="C11" s="370">
        <v>10</v>
      </c>
      <c r="D11" s="370"/>
      <c r="E11" s="370"/>
      <c r="F11" s="370"/>
      <c r="G11" s="370"/>
      <c r="H11" s="371" t="s">
        <v>415</v>
      </c>
      <c r="I11" s="370" t="str">
        <f t="shared" si="0"/>
        <v xml:space="preserve">Introveted Intuitive Feeling Judging </v>
      </c>
      <c r="J11" s="370">
        <v>39</v>
      </c>
      <c r="K11" s="370"/>
      <c r="L11" s="370"/>
    </row>
    <row r="12" spans="1:12" x14ac:dyDescent="0.25">
      <c r="A12" s="370"/>
      <c r="B12" s="370"/>
      <c r="C12" s="370">
        <v>11</v>
      </c>
      <c r="D12" s="370"/>
      <c r="E12" s="370"/>
      <c r="F12" s="370"/>
      <c r="G12" s="370"/>
      <c r="H12" s="371" t="s">
        <v>423</v>
      </c>
      <c r="I12" s="370" t="str">
        <f t="shared" si="0"/>
        <v>Introveted Intuitive Feeling Perceiving</v>
      </c>
      <c r="J12" s="370">
        <v>43</v>
      </c>
      <c r="K12" s="370"/>
      <c r="L12" s="370"/>
    </row>
    <row r="13" spans="1:12" x14ac:dyDescent="0.25">
      <c r="A13" s="370"/>
      <c r="B13" s="370"/>
      <c r="C13" s="370">
        <v>12</v>
      </c>
      <c r="D13" s="370"/>
      <c r="E13" s="370"/>
      <c r="F13" s="370"/>
      <c r="G13" s="370"/>
      <c r="H13" s="371" t="s">
        <v>416</v>
      </c>
      <c r="I13" s="370" t="str">
        <f t="shared" si="0"/>
        <v xml:space="preserve">Introveted Intuitive Thinking Judging </v>
      </c>
      <c r="J13" s="370">
        <v>47</v>
      </c>
      <c r="K13" s="370"/>
      <c r="L13" s="370"/>
    </row>
    <row r="14" spans="1:12" x14ac:dyDescent="0.25">
      <c r="A14" s="370"/>
      <c r="B14" s="370"/>
      <c r="C14" s="370">
        <v>13</v>
      </c>
      <c r="D14" s="370"/>
      <c r="E14" s="370"/>
      <c r="F14" s="370"/>
      <c r="G14" s="370"/>
      <c r="H14" s="371" t="s">
        <v>424</v>
      </c>
      <c r="I14" s="370" t="str">
        <f t="shared" si="0"/>
        <v>Introveted Intuitive Thinking Perceiving</v>
      </c>
      <c r="J14" s="370">
        <v>51</v>
      </c>
      <c r="K14" s="370"/>
      <c r="L14" s="370"/>
    </row>
    <row r="15" spans="1:12" x14ac:dyDescent="0.25">
      <c r="A15" s="370"/>
      <c r="B15" s="370"/>
      <c r="C15" s="370">
        <v>14</v>
      </c>
      <c r="D15" s="370"/>
      <c r="E15" s="370"/>
      <c r="F15" s="370"/>
      <c r="G15" s="370"/>
      <c r="H15" s="371" t="s">
        <v>414</v>
      </c>
      <c r="I15" s="370" t="str">
        <f t="shared" si="0"/>
        <v xml:space="preserve">Introveted Sensing Feeling Judging </v>
      </c>
      <c r="J15" s="370">
        <v>55</v>
      </c>
      <c r="K15" s="370"/>
      <c r="L15" s="370"/>
    </row>
    <row r="16" spans="1:12" x14ac:dyDescent="0.25">
      <c r="A16" s="370"/>
      <c r="B16" s="370"/>
      <c r="C16" s="370">
        <v>15</v>
      </c>
      <c r="D16" s="370"/>
      <c r="E16" s="370"/>
      <c r="F16" s="370"/>
      <c r="G16" s="370"/>
      <c r="H16" s="371" t="s">
        <v>422</v>
      </c>
      <c r="I16" s="370" t="str">
        <f t="shared" si="0"/>
        <v>Introveted Sensing Feeling Perceiving</v>
      </c>
      <c r="J16" s="370">
        <v>59</v>
      </c>
      <c r="K16" s="370"/>
      <c r="L16" s="370"/>
    </row>
    <row r="17" spans="1:12" x14ac:dyDescent="0.25">
      <c r="A17" s="370"/>
      <c r="B17" s="370"/>
      <c r="C17" s="370">
        <v>16</v>
      </c>
      <c r="D17" s="370"/>
      <c r="E17" s="370"/>
      <c r="F17" s="370"/>
      <c r="G17" s="370"/>
      <c r="H17" s="371" t="s">
        <v>413</v>
      </c>
      <c r="I17" s="370" t="str">
        <f t="shared" si="0"/>
        <v xml:space="preserve">Introveted Sensing Thinking Judging </v>
      </c>
      <c r="J17" s="370">
        <v>63</v>
      </c>
      <c r="K17" s="370"/>
      <c r="L17" s="370"/>
    </row>
    <row r="18" spans="1:12" x14ac:dyDescent="0.25">
      <c r="A18" s="370"/>
      <c r="B18" s="370"/>
      <c r="C18" s="370">
        <v>17</v>
      </c>
      <c r="D18" s="370"/>
      <c r="E18" s="370"/>
      <c r="F18" s="370"/>
      <c r="G18" s="370"/>
      <c r="H18" s="371" t="s">
        <v>421</v>
      </c>
      <c r="I18" s="370" t="str">
        <f t="shared" si="0"/>
        <v>Introveted Sensing Thinking Perceiving</v>
      </c>
      <c r="J18" s="370">
        <v>67</v>
      </c>
      <c r="K18" s="370"/>
      <c r="L18" s="370"/>
    </row>
    <row r="19" spans="1:12" x14ac:dyDescent="0.25">
      <c r="A19" s="370"/>
      <c r="B19" s="370"/>
      <c r="C19" s="370">
        <v>18</v>
      </c>
      <c r="D19" s="370"/>
      <c r="E19" s="370"/>
      <c r="F19" s="370"/>
      <c r="G19" s="370"/>
      <c r="H19" s="370"/>
      <c r="I19" s="371"/>
      <c r="J19" s="370">
        <v>71</v>
      </c>
      <c r="K19" s="370"/>
      <c r="L19" s="370"/>
    </row>
    <row r="20" spans="1:12" x14ac:dyDescent="0.25">
      <c r="A20" s="370"/>
      <c r="B20" s="370"/>
      <c r="C20" s="370">
        <v>19</v>
      </c>
      <c r="D20" s="370"/>
      <c r="E20" s="370"/>
      <c r="F20" s="370"/>
      <c r="G20" s="370"/>
      <c r="H20" s="370"/>
      <c r="I20" s="370"/>
      <c r="J20" s="370">
        <v>75</v>
      </c>
      <c r="K20" s="370"/>
      <c r="L20" s="370"/>
    </row>
    <row r="21" spans="1:12" x14ac:dyDescent="0.25">
      <c r="A21" s="370"/>
      <c r="B21" s="370"/>
      <c r="C21" s="370">
        <v>20</v>
      </c>
      <c r="D21" s="370"/>
      <c r="E21" s="370"/>
      <c r="F21" s="370"/>
      <c r="G21" s="370"/>
      <c r="H21" s="370"/>
      <c r="I21" s="370"/>
      <c r="J21" s="370">
        <v>75</v>
      </c>
      <c r="K21" s="370"/>
      <c r="L21" s="370"/>
    </row>
    <row r="22" spans="1:12" x14ac:dyDescent="0.25">
      <c r="A22" s="370"/>
      <c r="B22" s="370"/>
      <c r="C22" s="370">
        <v>21</v>
      </c>
      <c r="D22" s="370"/>
      <c r="E22" s="370"/>
      <c r="F22" s="370"/>
      <c r="G22" s="370"/>
      <c r="H22" s="370"/>
      <c r="I22" s="370"/>
      <c r="J22" s="370">
        <v>76</v>
      </c>
      <c r="K22" s="370"/>
      <c r="L22" s="370"/>
    </row>
    <row r="23" spans="1:12" x14ac:dyDescent="0.25">
      <c r="A23" s="370"/>
      <c r="B23" s="370"/>
      <c r="C23" s="370">
        <v>22</v>
      </c>
      <c r="D23" s="370"/>
      <c r="E23" s="370"/>
      <c r="F23" s="370"/>
      <c r="G23" s="370"/>
      <c r="H23" s="370"/>
      <c r="I23" s="370"/>
      <c r="J23" s="370">
        <v>76</v>
      </c>
      <c r="K23" s="370"/>
      <c r="L23" s="370"/>
    </row>
    <row r="24" spans="1:12" x14ac:dyDescent="0.25">
      <c r="A24" s="370"/>
      <c r="B24" s="370"/>
      <c r="C24" s="370">
        <v>23</v>
      </c>
      <c r="D24" s="370"/>
      <c r="E24" s="370"/>
      <c r="F24" s="370"/>
      <c r="G24" s="370"/>
      <c r="H24" s="370"/>
      <c r="I24" s="370"/>
      <c r="J24" s="370">
        <v>76</v>
      </c>
      <c r="K24" s="370"/>
      <c r="L24" s="370"/>
    </row>
    <row r="25" spans="1:12" x14ac:dyDescent="0.25">
      <c r="A25" s="370"/>
      <c r="B25" s="370"/>
      <c r="C25" s="370">
        <v>24</v>
      </c>
      <c r="D25" s="370"/>
      <c r="E25" s="370"/>
      <c r="F25" s="370"/>
      <c r="G25" s="370"/>
      <c r="H25" s="370"/>
      <c r="I25" s="370"/>
      <c r="J25" s="370">
        <v>75</v>
      </c>
      <c r="K25" s="370"/>
      <c r="L25" s="370"/>
    </row>
    <row r="26" spans="1:12" x14ac:dyDescent="0.25">
      <c r="A26" s="370"/>
      <c r="B26" s="370"/>
      <c r="C26" s="370">
        <v>25</v>
      </c>
      <c r="D26" s="370"/>
      <c r="E26" s="370"/>
      <c r="F26" s="370"/>
      <c r="G26" s="370"/>
      <c r="H26" s="370"/>
      <c r="I26" s="370"/>
      <c r="J26" s="370">
        <v>75</v>
      </c>
      <c r="K26" s="370"/>
      <c r="L26" s="370"/>
    </row>
    <row r="27" spans="1:12" x14ac:dyDescent="0.25">
      <c r="A27" s="370"/>
      <c r="B27" s="370"/>
      <c r="C27" s="370">
        <v>26</v>
      </c>
      <c r="D27" s="370"/>
      <c r="E27" s="370"/>
      <c r="F27" s="370"/>
      <c r="G27" s="370"/>
      <c r="H27" s="370"/>
      <c r="I27" s="370"/>
      <c r="J27" s="370">
        <v>74</v>
      </c>
      <c r="K27" s="370"/>
      <c r="L27" s="370"/>
    </row>
    <row r="28" spans="1:12" x14ac:dyDescent="0.25">
      <c r="A28" s="370"/>
      <c r="B28" s="370"/>
      <c r="C28" s="370">
        <v>27</v>
      </c>
      <c r="D28" s="370"/>
      <c r="E28" s="370"/>
      <c r="F28" s="370"/>
      <c r="G28" s="370"/>
      <c r="H28" s="370"/>
      <c r="I28" s="370"/>
      <c r="J28" s="370">
        <v>74</v>
      </c>
      <c r="K28" s="370"/>
      <c r="L28" s="370"/>
    </row>
    <row r="29" spans="1:12" x14ac:dyDescent="0.25">
      <c r="A29" s="370"/>
      <c r="B29" s="370"/>
      <c r="C29" s="370">
        <v>28</v>
      </c>
      <c r="D29" s="370"/>
      <c r="E29" s="370"/>
      <c r="F29" s="370"/>
      <c r="G29" s="370"/>
      <c r="H29" s="370"/>
      <c r="I29" s="370"/>
      <c r="J29" s="370">
        <v>73</v>
      </c>
      <c r="K29" s="370"/>
      <c r="L29" s="370"/>
    </row>
    <row r="30" spans="1:12" x14ac:dyDescent="0.25">
      <c r="A30" s="370"/>
      <c r="B30" s="370"/>
      <c r="C30" s="370">
        <v>29</v>
      </c>
      <c r="D30" s="370"/>
      <c r="E30" s="370"/>
      <c r="F30" s="370"/>
      <c r="G30" s="370"/>
      <c r="H30" s="370"/>
      <c r="I30" s="370"/>
      <c r="J30" s="370">
        <v>73</v>
      </c>
      <c r="K30" s="370"/>
      <c r="L30" s="370"/>
    </row>
    <row r="31" spans="1:12" x14ac:dyDescent="0.25">
      <c r="A31" s="370"/>
      <c r="B31" s="370"/>
      <c r="C31" s="370">
        <v>30</v>
      </c>
      <c r="D31" s="370"/>
      <c r="E31" s="370"/>
      <c r="F31" s="370"/>
      <c r="G31" s="370"/>
      <c r="H31" s="370"/>
      <c r="I31" s="370"/>
      <c r="J31" s="370">
        <v>72</v>
      </c>
      <c r="K31" s="370"/>
      <c r="L31" s="370"/>
    </row>
    <row r="32" spans="1:12" x14ac:dyDescent="0.25">
      <c r="A32" s="370"/>
      <c r="B32" s="370"/>
      <c r="C32" s="370">
        <v>31</v>
      </c>
      <c r="D32" s="370"/>
      <c r="E32" s="370"/>
      <c r="F32" s="370"/>
      <c r="G32" s="370"/>
      <c r="H32" s="370"/>
      <c r="I32" s="370"/>
      <c r="J32" s="370">
        <v>72</v>
      </c>
      <c r="K32" s="370"/>
      <c r="L32" s="370"/>
    </row>
    <row r="33" spans="1:12" x14ac:dyDescent="0.25">
      <c r="A33" s="370"/>
      <c r="B33" s="370"/>
      <c r="C33" s="370">
        <v>32</v>
      </c>
      <c r="D33" s="370"/>
      <c r="E33" s="370"/>
      <c r="F33" s="370"/>
      <c r="G33" s="370"/>
      <c r="H33" s="370"/>
      <c r="I33" s="370"/>
      <c r="J33" s="370">
        <v>68</v>
      </c>
      <c r="K33" s="370"/>
      <c r="L33" s="370"/>
    </row>
    <row r="34" spans="1:12" x14ac:dyDescent="0.25">
      <c r="A34" s="370"/>
      <c r="B34" s="370"/>
      <c r="C34" s="370">
        <v>33</v>
      </c>
      <c r="D34" s="370"/>
      <c r="E34" s="370"/>
      <c r="F34" s="370"/>
      <c r="G34" s="370"/>
      <c r="H34" s="370"/>
      <c r="I34" s="370"/>
      <c r="J34" s="370">
        <v>67</v>
      </c>
      <c r="K34" s="370"/>
      <c r="L34" s="370"/>
    </row>
    <row r="35" spans="1:12" x14ac:dyDescent="0.25">
      <c r="A35" s="370"/>
      <c r="B35" s="370"/>
      <c r="C35" s="370">
        <v>34</v>
      </c>
      <c r="D35" s="370"/>
      <c r="E35" s="370"/>
      <c r="F35" s="370"/>
      <c r="G35" s="370"/>
      <c r="H35" s="370"/>
      <c r="I35" s="370"/>
      <c r="J35" s="370">
        <v>67</v>
      </c>
      <c r="K35" s="370"/>
      <c r="L35" s="370"/>
    </row>
    <row r="36" spans="1:12" x14ac:dyDescent="0.25">
      <c r="A36" s="370"/>
      <c r="B36" s="370"/>
      <c r="C36" s="370">
        <v>35</v>
      </c>
      <c r="D36" s="370"/>
      <c r="E36" s="370"/>
      <c r="F36" s="370"/>
      <c r="G36" s="370"/>
      <c r="H36" s="370"/>
      <c r="I36" s="370"/>
      <c r="J36" s="370">
        <v>66</v>
      </c>
      <c r="K36" s="370"/>
      <c r="L36" s="370"/>
    </row>
    <row r="37" spans="1:12" x14ac:dyDescent="0.25">
      <c r="A37" s="370"/>
      <c r="B37" s="370"/>
      <c r="C37" s="370">
        <v>36</v>
      </c>
      <c r="D37" s="370"/>
      <c r="E37" s="370"/>
      <c r="F37" s="370"/>
      <c r="G37" s="370"/>
      <c r="H37" s="370"/>
      <c r="I37" s="370"/>
      <c r="J37" s="370">
        <v>66</v>
      </c>
      <c r="K37" s="370"/>
      <c r="L37" s="370"/>
    </row>
    <row r="38" spans="1:12" x14ac:dyDescent="0.25">
      <c r="A38" s="370"/>
      <c r="B38" s="370"/>
      <c r="C38" s="370">
        <v>37</v>
      </c>
      <c r="D38" s="370"/>
      <c r="E38" s="370"/>
      <c r="F38" s="370"/>
      <c r="G38" s="370"/>
      <c r="H38" s="370"/>
      <c r="I38" s="370"/>
      <c r="J38" s="370">
        <v>65</v>
      </c>
      <c r="K38" s="370"/>
      <c r="L38" s="370"/>
    </row>
    <row r="39" spans="1:12" x14ac:dyDescent="0.25">
      <c r="A39" s="370"/>
      <c r="B39" s="370"/>
      <c r="C39" s="370">
        <v>38</v>
      </c>
      <c r="D39" s="370"/>
      <c r="E39" s="370"/>
      <c r="F39" s="370"/>
      <c r="G39" s="370"/>
      <c r="H39" s="370"/>
      <c r="I39" s="370"/>
      <c r="J39" s="370">
        <v>65</v>
      </c>
      <c r="K39" s="370"/>
      <c r="L39" s="370"/>
    </row>
    <row r="40" spans="1:12" x14ac:dyDescent="0.25">
      <c r="A40" s="370"/>
      <c r="B40" s="370"/>
      <c r="C40" s="370">
        <v>39</v>
      </c>
      <c r="D40" s="370"/>
      <c r="E40" s="370"/>
      <c r="F40" s="370"/>
      <c r="G40" s="370"/>
      <c r="H40" s="370"/>
      <c r="I40" s="370"/>
      <c r="J40" s="370">
        <v>64</v>
      </c>
      <c r="K40" s="370"/>
      <c r="L40" s="370"/>
    </row>
    <row r="41" spans="1:12" x14ac:dyDescent="0.25">
      <c r="A41" s="370"/>
      <c r="B41" s="370"/>
      <c r="C41" s="370">
        <v>40</v>
      </c>
      <c r="D41" s="370"/>
      <c r="E41" s="370"/>
      <c r="F41" s="370"/>
      <c r="G41" s="370"/>
      <c r="H41" s="370"/>
      <c r="I41" s="370"/>
      <c r="J41" s="370">
        <v>64</v>
      </c>
      <c r="K41" s="370"/>
      <c r="L41" s="370"/>
    </row>
    <row r="42" spans="1:12" x14ac:dyDescent="0.25">
      <c r="A42" s="370"/>
      <c r="B42" s="370"/>
      <c r="C42" s="370">
        <v>41</v>
      </c>
      <c r="D42" s="370"/>
      <c r="E42" s="370"/>
      <c r="F42" s="370"/>
      <c r="G42" s="370"/>
      <c r="H42" s="370"/>
      <c r="I42" s="370"/>
      <c r="J42" s="370">
        <v>65</v>
      </c>
      <c r="K42" s="370"/>
      <c r="L42" s="370"/>
    </row>
    <row r="43" spans="1:12" x14ac:dyDescent="0.25">
      <c r="A43" s="370"/>
      <c r="B43" s="370"/>
      <c r="C43" s="370">
        <v>42</v>
      </c>
      <c r="D43" s="370"/>
      <c r="E43" s="370"/>
      <c r="F43" s="370"/>
      <c r="G43" s="370"/>
      <c r="H43" s="370"/>
      <c r="I43" s="370"/>
      <c r="J43" s="370">
        <v>65</v>
      </c>
      <c r="K43" s="370"/>
      <c r="L43" s="370"/>
    </row>
    <row r="44" spans="1:12" x14ac:dyDescent="0.25">
      <c r="A44" s="370"/>
      <c r="B44" s="370"/>
      <c r="C44" s="370">
        <v>43</v>
      </c>
      <c r="D44" s="370"/>
      <c r="E44" s="370"/>
      <c r="F44" s="370"/>
      <c r="G44" s="370"/>
      <c r="H44" s="370"/>
      <c r="I44" s="370"/>
      <c r="J44" s="370">
        <v>66</v>
      </c>
      <c r="K44" s="370"/>
      <c r="L44" s="370"/>
    </row>
    <row r="45" spans="1:12" x14ac:dyDescent="0.25">
      <c r="A45" s="370"/>
      <c r="B45" s="370"/>
      <c r="C45" s="370">
        <v>44</v>
      </c>
      <c r="D45" s="370"/>
      <c r="E45" s="370"/>
      <c r="F45" s="370"/>
      <c r="G45" s="370"/>
      <c r="H45" s="370"/>
      <c r="I45" s="370"/>
      <c r="J45" s="370">
        <v>66</v>
      </c>
      <c r="K45" s="370"/>
      <c r="L45" s="370"/>
    </row>
    <row r="46" spans="1:12" x14ac:dyDescent="0.25">
      <c r="A46" s="370"/>
      <c r="B46" s="370"/>
      <c r="C46" s="370">
        <v>45</v>
      </c>
      <c r="D46" s="370"/>
      <c r="E46" s="370"/>
      <c r="F46" s="370"/>
      <c r="G46" s="370"/>
      <c r="H46" s="370"/>
      <c r="I46" s="370"/>
      <c r="J46" s="370">
        <v>67</v>
      </c>
      <c r="K46" s="370"/>
      <c r="L46" s="370"/>
    </row>
    <row r="47" spans="1:12" x14ac:dyDescent="0.25">
      <c r="A47" s="370"/>
      <c r="B47" s="370"/>
      <c r="C47" s="370">
        <v>46</v>
      </c>
      <c r="D47" s="370"/>
      <c r="E47" s="370"/>
      <c r="F47" s="370"/>
      <c r="G47" s="370"/>
      <c r="H47" s="370"/>
      <c r="I47" s="370"/>
      <c r="J47" s="370">
        <v>67</v>
      </c>
      <c r="K47" s="370"/>
      <c r="L47" s="370"/>
    </row>
    <row r="48" spans="1:12" x14ac:dyDescent="0.25">
      <c r="A48" s="370"/>
      <c r="B48" s="370"/>
      <c r="C48" s="370">
        <v>47</v>
      </c>
      <c r="D48" s="370"/>
      <c r="E48" s="370"/>
      <c r="F48" s="370"/>
      <c r="G48" s="370"/>
      <c r="H48" s="370"/>
      <c r="I48" s="370"/>
      <c r="J48" s="370">
        <v>68</v>
      </c>
      <c r="K48" s="370"/>
      <c r="L48" s="370"/>
    </row>
    <row r="49" spans="1:12" x14ac:dyDescent="0.25">
      <c r="A49" s="370"/>
      <c r="B49" s="370"/>
      <c r="C49" s="370">
        <v>48</v>
      </c>
      <c r="D49" s="370"/>
      <c r="E49" s="370"/>
      <c r="F49" s="370"/>
      <c r="G49" s="370"/>
      <c r="H49" s="370"/>
      <c r="I49" s="370"/>
      <c r="J49" s="370">
        <v>68</v>
      </c>
      <c r="K49" s="370"/>
      <c r="L49" s="370"/>
    </row>
    <row r="50" spans="1:12" x14ac:dyDescent="0.25">
      <c r="A50" s="370"/>
      <c r="B50" s="370"/>
      <c r="C50" s="370">
        <v>49</v>
      </c>
      <c r="D50" s="370"/>
      <c r="E50" s="370"/>
      <c r="F50" s="370"/>
      <c r="G50" s="370"/>
      <c r="H50" s="370"/>
      <c r="I50" s="370"/>
      <c r="J50" s="370">
        <v>69</v>
      </c>
      <c r="K50" s="370"/>
      <c r="L50" s="370"/>
    </row>
    <row r="51" spans="1:12" x14ac:dyDescent="0.25">
      <c r="A51" s="370"/>
      <c r="B51" s="370"/>
      <c r="C51" s="370">
        <v>50</v>
      </c>
      <c r="D51" s="370"/>
      <c r="E51" s="370"/>
      <c r="F51" s="370"/>
      <c r="G51" s="370"/>
      <c r="H51" s="370"/>
      <c r="I51" s="370"/>
      <c r="J51" s="370">
        <v>69</v>
      </c>
      <c r="K51" s="370"/>
      <c r="L51" s="370"/>
    </row>
    <row r="52" spans="1:12" x14ac:dyDescent="0.25">
      <c r="A52" s="370"/>
      <c r="B52" s="370"/>
      <c r="C52" s="370">
        <v>51</v>
      </c>
      <c r="D52" s="370"/>
      <c r="E52" s="370"/>
      <c r="F52" s="370"/>
      <c r="G52" s="370"/>
      <c r="H52" s="370"/>
      <c r="I52" s="370"/>
      <c r="J52" s="370">
        <v>70</v>
      </c>
      <c r="K52" s="370"/>
      <c r="L52" s="370"/>
    </row>
    <row r="53" spans="1:12" x14ac:dyDescent="0.25">
      <c r="A53" s="370"/>
      <c r="B53" s="370"/>
      <c r="C53" s="370">
        <v>52</v>
      </c>
      <c r="D53" s="370"/>
      <c r="E53" s="370"/>
      <c r="F53" s="370"/>
      <c r="G53" s="370"/>
      <c r="H53" s="370"/>
      <c r="I53" s="370"/>
      <c r="J53" s="370">
        <v>70</v>
      </c>
      <c r="K53" s="370"/>
      <c r="L53" s="370"/>
    </row>
    <row r="54" spans="1:12" x14ac:dyDescent="0.25">
      <c r="A54" s="370"/>
      <c r="B54" s="370"/>
      <c r="C54" s="370">
        <v>53</v>
      </c>
      <c r="D54" s="370"/>
      <c r="E54" s="370"/>
      <c r="F54" s="370"/>
      <c r="G54" s="370"/>
      <c r="H54" s="370"/>
      <c r="I54" s="370"/>
      <c r="J54" s="370">
        <v>73</v>
      </c>
      <c r="K54" s="370"/>
      <c r="L54" s="370"/>
    </row>
    <row r="55" spans="1:12" x14ac:dyDescent="0.25">
      <c r="A55" s="370"/>
      <c r="B55" s="370"/>
      <c r="C55" s="370">
        <v>54</v>
      </c>
      <c r="D55" s="370"/>
      <c r="E55" s="370"/>
      <c r="F55" s="370"/>
      <c r="G55" s="370"/>
      <c r="H55" s="370"/>
      <c r="I55" s="370"/>
      <c r="J55" s="370">
        <v>75</v>
      </c>
      <c r="K55" s="370"/>
      <c r="L55" s="370"/>
    </row>
    <row r="56" spans="1:12" x14ac:dyDescent="0.25">
      <c r="A56" s="370"/>
      <c r="B56" s="370"/>
      <c r="C56" s="370">
        <v>55</v>
      </c>
      <c r="D56" s="370"/>
      <c r="E56" s="370"/>
      <c r="F56" s="370"/>
      <c r="G56" s="370"/>
      <c r="H56" s="370"/>
      <c r="I56" s="370"/>
      <c r="J56" s="370">
        <v>78</v>
      </c>
      <c r="K56" s="370"/>
      <c r="L56" s="370"/>
    </row>
    <row r="57" spans="1:12" x14ac:dyDescent="0.25">
      <c r="A57" s="370"/>
      <c r="B57" s="370"/>
      <c r="C57" s="370">
        <v>56</v>
      </c>
      <c r="D57" s="370"/>
      <c r="E57" s="370"/>
      <c r="F57" s="370"/>
      <c r="G57" s="370"/>
      <c r="H57" s="370"/>
      <c r="I57" s="370"/>
      <c r="J57" s="370">
        <v>82</v>
      </c>
      <c r="K57" s="370"/>
      <c r="L57" s="370"/>
    </row>
    <row r="58" spans="1:12" x14ac:dyDescent="0.25">
      <c r="A58" s="370"/>
      <c r="B58" s="370"/>
      <c r="C58" s="370">
        <v>57</v>
      </c>
      <c r="D58" s="370"/>
      <c r="E58" s="370"/>
      <c r="F58" s="370"/>
      <c r="G58" s="370"/>
      <c r="H58" s="370"/>
      <c r="I58" s="370"/>
      <c r="J58" s="370">
        <v>85</v>
      </c>
      <c r="K58" s="370"/>
      <c r="L58" s="370"/>
    </row>
    <row r="59" spans="1:12" x14ac:dyDescent="0.25">
      <c r="A59" s="370"/>
      <c r="B59" s="370"/>
      <c r="C59" s="370">
        <v>58</v>
      </c>
      <c r="D59" s="370"/>
      <c r="E59" s="370"/>
      <c r="F59" s="370"/>
      <c r="G59" s="370"/>
      <c r="H59" s="370"/>
      <c r="I59" s="370"/>
      <c r="J59" s="370">
        <v>88</v>
      </c>
      <c r="K59" s="370"/>
      <c r="L59" s="370"/>
    </row>
    <row r="60" spans="1:12" x14ac:dyDescent="0.25">
      <c r="A60" s="370"/>
      <c r="B60" s="370"/>
      <c r="C60" s="370">
        <v>59</v>
      </c>
      <c r="D60" s="370"/>
      <c r="E60" s="370"/>
      <c r="F60" s="370"/>
      <c r="G60" s="370"/>
      <c r="H60" s="370"/>
      <c r="I60" s="370"/>
      <c r="J60" s="370">
        <v>92</v>
      </c>
      <c r="K60" s="370"/>
      <c r="L60" s="370"/>
    </row>
    <row r="61" spans="1:12" x14ac:dyDescent="0.25">
      <c r="A61" s="370"/>
      <c r="B61" s="370"/>
      <c r="C61" s="370">
        <v>60</v>
      </c>
      <c r="D61" s="370"/>
      <c r="E61" s="370"/>
      <c r="F61" s="370"/>
      <c r="G61" s="370"/>
      <c r="H61" s="370"/>
      <c r="I61" s="370"/>
      <c r="J61" s="370">
        <v>95</v>
      </c>
      <c r="K61" s="370"/>
      <c r="L61" s="370"/>
    </row>
    <row r="62" spans="1:12" x14ac:dyDescent="0.25">
      <c r="A62" s="370"/>
      <c r="B62" s="370"/>
      <c r="C62" s="370">
        <v>61</v>
      </c>
      <c r="D62" s="370"/>
      <c r="E62" s="370"/>
      <c r="F62" s="370"/>
      <c r="G62" s="370"/>
      <c r="H62" s="370"/>
      <c r="I62" s="370"/>
      <c r="J62" s="370">
        <v>98</v>
      </c>
      <c r="K62" s="370"/>
      <c r="L62" s="370"/>
    </row>
    <row r="63" spans="1:12" x14ac:dyDescent="0.25">
      <c r="A63" s="370"/>
      <c r="B63" s="370"/>
      <c r="C63" s="370">
        <v>62</v>
      </c>
      <c r="D63" s="370"/>
      <c r="E63" s="370"/>
      <c r="F63" s="370"/>
      <c r="G63" s="370"/>
      <c r="H63" s="370"/>
      <c r="I63" s="370"/>
      <c r="J63" s="370">
        <v>100</v>
      </c>
      <c r="K63" s="370"/>
      <c r="L63" s="370"/>
    </row>
    <row r="64" spans="1:12" x14ac:dyDescent="0.25">
      <c r="A64" s="370"/>
      <c r="B64" s="370"/>
      <c r="C64" s="370">
        <v>63</v>
      </c>
      <c r="D64" s="370"/>
      <c r="E64" s="370"/>
      <c r="F64" s="370"/>
      <c r="G64" s="370"/>
      <c r="H64" s="370"/>
      <c r="I64" s="370"/>
      <c r="J64" s="370">
        <v>100</v>
      </c>
      <c r="K64" s="370"/>
      <c r="L64" s="370"/>
    </row>
    <row r="65" spans="1:12" x14ac:dyDescent="0.25">
      <c r="A65" s="370"/>
      <c r="B65" s="370"/>
      <c r="C65" s="370">
        <v>64</v>
      </c>
      <c r="D65" s="370"/>
      <c r="E65" s="370"/>
      <c r="F65" s="370"/>
      <c r="G65" s="370"/>
      <c r="H65" s="370"/>
      <c r="I65" s="370"/>
      <c r="J65" s="370">
        <v>100</v>
      </c>
      <c r="K65" s="370"/>
      <c r="L65" s="370"/>
    </row>
    <row r="66" spans="1:12" x14ac:dyDescent="0.25">
      <c r="A66" s="370"/>
      <c r="B66" s="370"/>
      <c r="C66" s="370">
        <v>65</v>
      </c>
      <c r="D66" s="370"/>
      <c r="E66" s="370"/>
      <c r="F66" s="370"/>
      <c r="G66" s="370"/>
      <c r="H66" s="370"/>
      <c r="I66" s="370"/>
      <c r="J66" s="370">
        <v>98</v>
      </c>
      <c r="K66" s="370"/>
      <c r="L66" s="370"/>
    </row>
    <row r="67" spans="1:12" x14ac:dyDescent="0.25">
      <c r="A67" s="370"/>
      <c r="B67" s="370"/>
      <c r="C67" s="370">
        <v>66</v>
      </c>
      <c r="D67" s="370"/>
      <c r="E67" s="370"/>
      <c r="F67" s="370"/>
      <c r="G67" s="370"/>
      <c r="H67" s="370"/>
      <c r="I67" s="370"/>
      <c r="J67" s="370">
        <v>92</v>
      </c>
      <c r="K67" s="370"/>
      <c r="L67" s="370"/>
    </row>
    <row r="68" spans="1:12" x14ac:dyDescent="0.25">
      <c r="A68" s="370"/>
      <c r="B68" s="370"/>
      <c r="C68" s="370">
        <v>67</v>
      </c>
      <c r="D68" s="370"/>
      <c r="E68" s="370"/>
      <c r="F68" s="370"/>
      <c r="G68" s="370"/>
      <c r="H68" s="370"/>
      <c r="I68" s="370"/>
      <c r="J68" s="370">
        <v>86</v>
      </c>
      <c r="K68" s="370"/>
      <c r="L68" s="370"/>
    </row>
    <row r="69" spans="1:12" x14ac:dyDescent="0.25">
      <c r="A69" s="370"/>
      <c r="B69" s="370"/>
      <c r="C69" s="370">
        <v>68</v>
      </c>
      <c r="D69" s="370"/>
      <c r="E69" s="370"/>
      <c r="F69" s="370"/>
      <c r="G69" s="370"/>
      <c r="H69" s="370"/>
      <c r="I69" s="370"/>
      <c r="J69" s="370">
        <v>80</v>
      </c>
      <c r="K69" s="370"/>
      <c r="L69" s="370"/>
    </row>
    <row r="70" spans="1:12" x14ac:dyDescent="0.25">
      <c r="A70" s="370"/>
      <c r="B70" s="370"/>
      <c r="C70" s="370">
        <v>69</v>
      </c>
      <c r="D70" s="370"/>
      <c r="E70" s="370"/>
      <c r="F70" s="370"/>
      <c r="G70" s="370"/>
      <c r="H70" s="370"/>
      <c r="I70" s="370"/>
      <c r="J70" s="370">
        <v>74</v>
      </c>
      <c r="K70" s="370"/>
      <c r="L70" s="370"/>
    </row>
    <row r="71" spans="1:12" x14ac:dyDescent="0.25">
      <c r="A71" s="370"/>
      <c r="B71" s="370"/>
      <c r="C71" s="370">
        <v>70</v>
      </c>
      <c r="D71" s="370"/>
      <c r="E71" s="370"/>
      <c r="F71" s="370"/>
      <c r="G71" s="370"/>
      <c r="H71" s="370"/>
      <c r="I71" s="370"/>
      <c r="J71" s="370">
        <v>68</v>
      </c>
      <c r="K71" s="370"/>
      <c r="L71" s="370"/>
    </row>
    <row r="72" spans="1:12" x14ac:dyDescent="0.25">
      <c r="A72" s="370"/>
      <c r="B72" s="370"/>
      <c r="C72" s="370">
        <v>71</v>
      </c>
      <c r="D72" s="370"/>
      <c r="E72" s="370"/>
      <c r="F72" s="370"/>
      <c r="G72" s="370"/>
      <c r="H72" s="370"/>
      <c r="I72" s="370"/>
      <c r="J72" s="370">
        <v>62</v>
      </c>
      <c r="K72" s="370"/>
      <c r="L72" s="370"/>
    </row>
    <row r="73" spans="1:12" x14ac:dyDescent="0.25">
      <c r="A73" s="370"/>
      <c r="B73" s="370"/>
      <c r="C73" s="370">
        <v>72</v>
      </c>
      <c r="D73" s="370"/>
      <c r="E73" s="370"/>
      <c r="F73" s="370"/>
      <c r="G73" s="370"/>
      <c r="H73" s="370"/>
      <c r="I73" s="370"/>
      <c r="J73" s="370">
        <v>56</v>
      </c>
      <c r="K73" s="370"/>
      <c r="L73" s="370"/>
    </row>
    <row r="74" spans="1:12" x14ac:dyDescent="0.25">
      <c r="A74" s="370"/>
      <c r="B74" s="370"/>
      <c r="C74" s="370">
        <v>73</v>
      </c>
      <c r="D74" s="370"/>
      <c r="E74" s="370"/>
      <c r="F74" s="370"/>
      <c r="G74" s="370"/>
      <c r="H74" s="370"/>
      <c r="I74" s="370"/>
      <c r="J74" s="370">
        <v>50</v>
      </c>
      <c r="K74" s="370"/>
      <c r="L74" s="370"/>
    </row>
    <row r="75" spans="1:12" x14ac:dyDescent="0.25">
      <c r="A75" s="370"/>
      <c r="B75" s="370"/>
      <c r="C75" s="370">
        <v>74</v>
      </c>
      <c r="D75" s="370"/>
      <c r="E75" s="370"/>
      <c r="F75" s="370"/>
      <c r="G75" s="370"/>
      <c r="H75" s="370"/>
      <c r="I75" s="370"/>
      <c r="J75" s="370">
        <v>44</v>
      </c>
      <c r="K75" s="370"/>
      <c r="L75" s="370"/>
    </row>
    <row r="76" spans="1:12" x14ac:dyDescent="0.25">
      <c r="A76" s="370"/>
      <c r="B76" s="370"/>
      <c r="C76" s="370">
        <v>75</v>
      </c>
      <c r="D76" s="370"/>
      <c r="E76" s="370"/>
      <c r="F76" s="370"/>
      <c r="G76" s="370"/>
      <c r="H76" s="370"/>
      <c r="I76" s="370"/>
      <c r="J76" s="370">
        <v>38</v>
      </c>
      <c r="K76" s="370"/>
      <c r="L76" s="370"/>
    </row>
    <row r="77" spans="1:12" x14ac:dyDescent="0.25">
      <c r="A77" s="370"/>
      <c r="B77" s="370"/>
      <c r="C77" s="370">
        <v>76</v>
      </c>
      <c r="D77" s="370"/>
      <c r="E77" s="370"/>
      <c r="F77" s="370"/>
      <c r="G77" s="370"/>
      <c r="H77" s="370"/>
      <c r="I77" s="370"/>
      <c r="J77" s="370">
        <v>32</v>
      </c>
      <c r="K77" s="370"/>
      <c r="L77" s="370"/>
    </row>
    <row r="78" spans="1:12" x14ac:dyDescent="0.25">
      <c r="A78" s="370"/>
      <c r="B78" s="370"/>
      <c r="C78" s="370">
        <v>77</v>
      </c>
      <c r="D78" s="370"/>
      <c r="E78" s="370"/>
      <c r="F78" s="370"/>
      <c r="G78" s="370"/>
      <c r="H78" s="370"/>
      <c r="I78" s="370"/>
      <c r="J78" s="370">
        <v>26</v>
      </c>
      <c r="K78" s="370"/>
      <c r="L78" s="370"/>
    </row>
    <row r="79" spans="1:12" x14ac:dyDescent="0.25">
      <c r="A79" s="370"/>
      <c r="B79" s="370"/>
      <c r="C79" s="370">
        <v>78</v>
      </c>
      <c r="D79" s="370"/>
      <c r="E79" s="370"/>
      <c r="F79" s="370"/>
      <c r="G79" s="370"/>
      <c r="H79" s="370"/>
      <c r="I79" s="370"/>
      <c r="J79" s="370">
        <v>20</v>
      </c>
      <c r="K79" s="370"/>
      <c r="L79" s="370"/>
    </row>
    <row r="80" spans="1:12" x14ac:dyDescent="0.25">
      <c r="A80" s="370"/>
      <c r="B80" s="370"/>
      <c r="C80" s="370">
        <v>79</v>
      </c>
      <c r="D80" s="370"/>
      <c r="E80" s="370"/>
      <c r="F80" s="370"/>
      <c r="G80" s="370"/>
      <c r="H80" s="370"/>
      <c r="I80" s="370"/>
      <c r="J80" s="370">
        <v>14</v>
      </c>
      <c r="K80" s="370"/>
      <c r="L80" s="370"/>
    </row>
    <row r="81" spans="1:12" x14ac:dyDescent="0.25">
      <c r="A81" s="370"/>
      <c r="B81" s="370"/>
      <c r="C81" s="370">
        <v>80</v>
      </c>
      <c r="D81" s="370"/>
      <c r="E81" s="370"/>
      <c r="F81" s="370"/>
      <c r="G81" s="370"/>
      <c r="H81" s="370"/>
      <c r="I81" s="370"/>
      <c r="J81" s="370">
        <v>8</v>
      </c>
      <c r="K81" s="370"/>
      <c r="L81" s="370"/>
    </row>
    <row r="82" spans="1:12" x14ac:dyDescent="0.25">
      <c r="A82" s="370"/>
      <c r="B82" s="370"/>
      <c r="C82" s="370">
        <v>81</v>
      </c>
      <c r="D82" s="370"/>
      <c r="E82" s="370"/>
      <c r="F82" s="370"/>
      <c r="G82" s="370"/>
      <c r="H82" s="370"/>
      <c r="I82" s="370"/>
      <c r="J82" s="370">
        <v>0</v>
      </c>
      <c r="K82" s="370"/>
      <c r="L82" s="370"/>
    </row>
    <row r="83" spans="1:12" x14ac:dyDescent="0.25">
      <c r="A83" s="370"/>
      <c r="B83" s="370"/>
      <c r="C83" s="370">
        <v>82</v>
      </c>
      <c r="D83" s="370"/>
      <c r="E83" s="370"/>
      <c r="F83" s="370"/>
      <c r="G83" s="370"/>
      <c r="H83" s="370"/>
      <c r="I83" s="370"/>
      <c r="J83" s="370"/>
      <c r="K83" s="370"/>
      <c r="L83" s="370"/>
    </row>
    <row r="84" spans="1:12" x14ac:dyDescent="0.25">
      <c r="A84" s="370"/>
      <c r="B84" s="370"/>
      <c r="C84" s="370">
        <v>83</v>
      </c>
      <c r="D84" s="370"/>
      <c r="E84" s="370"/>
      <c r="F84" s="370"/>
      <c r="G84" s="370"/>
      <c r="H84" s="370"/>
      <c r="I84" s="370"/>
      <c r="J84" s="370"/>
      <c r="K84" s="370"/>
      <c r="L84" s="370"/>
    </row>
    <row r="85" spans="1:12" x14ac:dyDescent="0.25">
      <c r="A85" s="370"/>
      <c r="B85" s="370"/>
      <c r="C85" s="370">
        <v>84</v>
      </c>
      <c r="D85" s="370"/>
      <c r="E85" s="370"/>
      <c r="F85" s="370"/>
      <c r="G85" s="370"/>
      <c r="H85" s="370"/>
      <c r="I85" s="370"/>
      <c r="J85" s="370"/>
      <c r="K85" s="370"/>
      <c r="L85" s="370"/>
    </row>
    <row r="86" spans="1:12" x14ac:dyDescent="0.25">
      <c r="A86" s="370"/>
      <c r="B86" s="370"/>
      <c r="C86" s="370">
        <v>85</v>
      </c>
      <c r="D86" s="370"/>
      <c r="E86" s="370"/>
      <c r="F86" s="370"/>
      <c r="G86" s="370"/>
      <c r="H86" s="370"/>
      <c r="I86" s="370"/>
      <c r="J86" s="370"/>
      <c r="K86" s="370"/>
      <c r="L86" s="370"/>
    </row>
    <row r="87" spans="1:12" x14ac:dyDescent="0.25">
      <c r="A87" s="370"/>
      <c r="B87" s="370"/>
      <c r="C87" s="370">
        <v>86</v>
      </c>
      <c r="D87" s="370"/>
      <c r="E87" s="370"/>
      <c r="F87" s="370"/>
      <c r="G87" s="370"/>
      <c r="H87" s="370"/>
      <c r="I87" s="370"/>
      <c r="J87" s="370"/>
      <c r="K87" s="370"/>
      <c r="L87" s="370"/>
    </row>
    <row r="88" spans="1:12" x14ac:dyDescent="0.25">
      <c r="A88" s="370"/>
      <c r="B88" s="370"/>
      <c r="C88" s="370">
        <v>87</v>
      </c>
      <c r="D88" s="370"/>
      <c r="E88" s="370"/>
      <c r="F88" s="370"/>
      <c r="G88" s="370"/>
      <c r="H88" s="370"/>
      <c r="I88" s="370"/>
      <c r="J88" s="370"/>
      <c r="K88" s="370"/>
      <c r="L88" s="370"/>
    </row>
    <row r="89" spans="1:12" x14ac:dyDescent="0.25">
      <c r="A89" s="370"/>
      <c r="B89" s="370"/>
      <c r="C89" s="370">
        <v>88</v>
      </c>
      <c r="D89" s="370"/>
      <c r="E89" s="370"/>
      <c r="F89" s="370"/>
      <c r="G89" s="370"/>
      <c r="H89" s="370"/>
      <c r="I89" s="370"/>
      <c r="J89" s="370"/>
      <c r="K89" s="370"/>
      <c r="L89" s="370"/>
    </row>
    <row r="90" spans="1:12" x14ac:dyDescent="0.25">
      <c r="A90" s="370"/>
      <c r="B90" s="370"/>
      <c r="C90" s="370">
        <v>89</v>
      </c>
      <c r="D90" s="370"/>
      <c r="E90" s="370"/>
      <c r="F90" s="370"/>
      <c r="G90" s="370"/>
      <c r="H90" s="370"/>
      <c r="I90" s="370"/>
      <c r="J90" s="370"/>
      <c r="K90" s="370"/>
      <c r="L90" s="370"/>
    </row>
    <row r="91" spans="1:12" x14ac:dyDescent="0.25">
      <c r="A91" s="370"/>
      <c r="B91" s="370"/>
      <c r="C91" s="370">
        <v>90</v>
      </c>
      <c r="D91" s="370"/>
      <c r="E91" s="370"/>
      <c r="F91" s="370"/>
      <c r="G91" s="370"/>
      <c r="H91" s="370"/>
      <c r="I91" s="370"/>
      <c r="J91" s="370"/>
      <c r="K91" s="370"/>
      <c r="L91" s="370"/>
    </row>
    <row r="92" spans="1:12" x14ac:dyDescent="0.25">
      <c r="A92" s="370"/>
      <c r="B92" s="370"/>
      <c r="C92" s="370">
        <v>91</v>
      </c>
      <c r="D92" s="370"/>
      <c r="E92" s="370"/>
      <c r="F92" s="370"/>
      <c r="G92" s="370"/>
      <c r="H92" s="370"/>
      <c r="I92" s="370"/>
      <c r="J92" s="370"/>
      <c r="K92" s="370"/>
      <c r="L92" s="370"/>
    </row>
    <row r="93" spans="1:12" x14ac:dyDescent="0.25">
      <c r="A93" s="370"/>
      <c r="B93" s="370"/>
      <c r="C93" s="370">
        <v>92</v>
      </c>
      <c r="D93" s="370"/>
      <c r="E93" s="370"/>
      <c r="F93" s="370"/>
      <c r="G93" s="370"/>
      <c r="H93" s="370"/>
      <c r="I93" s="370"/>
      <c r="J93" s="370"/>
      <c r="K93" s="370"/>
      <c r="L93" s="370"/>
    </row>
    <row r="94" spans="1:12" x14ac:dyDescent="0.25">
      <c r="A94" s="370"/>
      <c r="B94" s="370"/>
      <c r="C94" s="370">
        <v>93</v>
      </c>
      <c r="D94" s="370"/>
      <c r="E94" s="370"/>
      <c r="F94" s="370"/>
      <c r="G94" s="370"/>
      <c r="H94" s="370"/>
      <c r="I94" s="370"/>
      <c r="J94" s="370"/>
      <c r="K94" s="370"/>
      <c r="L94" s="370"/>
    </row>
    <row r="95" spans="1:12" x14ac:dyDescent="0.25">
      <c r="A95" s="370"/>
      <c r="B95" s="370"/>
      <c r="C95" s="370">
        <v>94</v>
      </c>
      <c r="D95" s="370"/>
      <c r="E95" s="370"/>
      <c r="F95" s="370"/>
      <c r="G95" s="370"/>
      <c r="H95" s="370"/>
      <c r="I95" s="370"/>
      <c r="J95" s="370"/>
      <c r="K95" s="370"/>
      <c r="L95" s="370"/>
    </row>
    <row r="96" spans="1:12" x14ac:dyDescent="0.25">
      <c r="A96" s="370"/>
      <c r="B96" s="370"/>
      <c r="C96" s="370">
        <v>95</v>
      </c>
      <c r="D96" s="370"/>
      <c r="E96" s="370"/>
      <c r="F96" s="370"/>
      <c r="G96" s="370"/>
      <c r="H96" s="370"/>
      <c r="I96" s="370"/>
      <c r="J96" s="370"/>
      <c r="K96" s="370"/>
      <c r="L96" s="370"/>
    </row>
    <row r="97" spans="1:12" x14ac:dyDescent="0.25">
      <c r="A97" s="370"/>
      <c r="B97" s="370"/>
      <c r="C97" s="370">
        <v>96</v>
      </c>
      <c r="D97" s="370"/>
      <c r="E97" s="370"/>
      <c r="F97" s="370"/>
      <c r="G97" s="370"/>
      <c r="H97" s="370"/>
      <c r="I97" s="370"/>
      <c r="J97" s="370"/>
      <c r="K97" s="370"/>
      <c r="L97" s="370"/>
    </row>
    <row r="98" spans="1:12" x14ac:dyDescent="0.25">
      <c r="A98" s="370"/>
      <c r="B98" s="370"/>
      <c r="C98" s="370">
        <v>97</v>
      </c>
      <c r="D98" s="370"/>
      <c r="E98" s="370"/>
      <c r="F98" s="370"/>
      <c r="G98" s="370"/>
      <c r="H98" s="370"/>
      <c r="I98" s="370"/>
      <c r="J98" s="370"/>
      <c r="K98" s="370"/>
      <c r="L98" s="370"/>
    </row>
    <row r="99" spans="1:12" x14ac:dyDescent="0.25">
      <c r="A99" s="370"/>
      <c r="B99" s="370"/>
      <c r="C99" s="370">
        <v>98</v>
      </c>
      <c r="D99" s="370"/>
      <c r="E99" s="370"/>
      <c r="F99" s="370"/>
      <c r="G99" s="370"/>
      <c r="H99" s="370"/>
      <c r="I99" s="370"/>
      <c r="J99" s="370"/>
      <c r="K99" s="370"/>
      <c r="L99" s="370"/>
    </row>
    <row r="100" spans="1:12" x14ac:dyDescent="0.25">
      <c r="A100" s="370"/>
      <c r="B100" s="370"/>
      <c r="C100" s="370">
        <v>99</v>
      </c>
      <c r="D100" s="370"/>
      <c r="E100" s="370"/>
      <c r="F100" s="370"/>
      <c r="G100" s="370"/>
      <c r="H100" s="370"/>
      <c r="I100" s="370"/>
      <c r="J100" s="370"/>
      <c r="K100" s="370"/>
      <c r="L100" s="370"/>
    </row>
    <row r="101" spans="1:12" x14ac:dyDescent="0.25">
      <c r="A101" s="370"/>
      <c r="B101" s="370"/>
      <c r="C101" s="370">
        <v>100</v>
      </c>
      <c r="D101" s="370"/>
      <c r="E101" s="370"/>
      <c r="F101" s="370"/>
      <c r="G101" s="370"/>
      <c r="H101" s="370"/>
      <c r="I101" s="370"/>
      <c r="J101" s="370"/>
      <c r="K101" s="370"/>
      <c r="L101" s="370"/>
    </row>
    <row r="102" spans="1:12" x14ac:dyDescent="0.25">
      <c r="A102" s="370"/>
      <c r="B102" s="370"/>
      <c r="C102" s="370"/>
      <c r="D102" s="370"/>
      <c r="E102" s="370"/>
      <c r="F102" s="370"/>
      <c r="G102" s="370"/>
      <c r="H102" s="370"/>
      <c r="I102" s="370"/>
      <c r="J102" s="370"/>
      <c r="K102" s="370"/>
      <c r="L102" s="370"/>
    </row>
    <row r="103" spans="1:12" x14ac:dyDescent="0.25">
      <c r="A103" s="370"/>
      <c r="B103" s="370"/>
      <c r="C103" s="370"/>
      <c r="D103" s="370"/>
      <c r="E103" s="370"/>
      <c r="F103" s="370"/>
      <c r="G103" s="370"/>
      <c r="H103" s="370"/>
      <c r="I103" s="370"/>
      <c r="J103" s="370"/>
      <c r="K103" s="370"/>
      <c r="L103" s="370"/>
    </row>
    <row r="104" spans="1:12" x14ac:dyDescent="0.25">
      <c r="A104" s="370"/>
      <c r="B104" s="370"/>
      <c r="C104" s="370"/>
      <c r="D104" s="370"/>
      <c r="E104" s="370"/>
      <c r="F104" s="370"/>
      <c r="G104" s="370"/>
      <c r="H104" s="370"/>
      <c r="I104" s="370"/>
      <c r="J104" s="370"/>
      <c r="K104" s="370"/>
      <c r="L104" s="370"/>
    </row>
    <row r="105" spans="1:12" x14ac:dyDescent="0.25">
      <c r="A105" s="372" t="s">
        <v>291</v>
      </c>
      <c r="B105" s="372" t="s">
        <v>300</v>
      </c>
      <c r="C105" s="372" t="s">
        <v>410</v>
      </c>
      <c r="D105" s="370"/>
      <c r="E105" s="370"/>
      <c r="F105" s="370"/>
      <c r="G105" s="370"/>
      <c r="H105" s="370"/>
      <c r="I105" s="370"/>
      <c r="J105" s="370"/>
      <c r="K105" s="370"/>
      <c r="L105" s="370"/>
    </row>
    <row r="106" spans="1:12" x14ac:dyDescent="0.25">
      <c r="A106" s="373">
        <f>IF(ISBLANK('Word-Tracker'!A11),"",'Word-Tracker'!A11)</f>
        <v>42005</v>
      </c>
      <c r="B106" s="372">
        <f>IF('Word-Tracker'!B11=0,"",'Word-Tracker'!B11)</f>
        <v>1000</v>
      </c>
      <c r="C106" s="372">
        <f>IF('Word-Tracker'!C11=0,"",'Word-Tracker'!C11)</f>
        <v>1000</v>
      </c>
      <c r="D106" s="370"/>
      <c r="E106" s="370"/>
      <c r="F106" s="370"/>
      <c r="G106" s="370"/>
      <c r="H106" s="370"/>
      <c r="I106" s="370"/>
      <c r="J106" s="370"/>
      <c r="K106" s="370"/>
      <c r="L106" s="370"/>
    </row>
    <row r="107" spans="1:12" x14ac:dyDescent="0.25">
      <c r="A107" s="373">
        <f>IF(ISBLANK('Word-Tracker'!A12),"",'Word-Tracker'!A12)</f>
        <v>42006</v>
      </c>
      <c r="B107" s="372">
        <f>IF('Word-Tracker'!B12=0,"",'Word-Tracker'!B12)</f>
        <v>1200</v>
      </c>
      <c r="C107" s="372">
        <f>IF('Word-Tracker'!C12=0,"",'Word-Tracker'!C12)</f>
        <v>200</v>
      </c>
      <c r="D107" s="370"/>
      <c r="E107" s="370"/>
      <c r="F107" s="370"/>
      <c r="G107" s="370"/>
      <c r="H107" s="370"/>
      <c r="I107" s="370"/>
      <c r="J107" s="370"/>
      <c r="K107" s="370"/>
      <c r="L107" s="370"/>
    </row>
    <row r="108" spans="1:12" x14ac:dyDescent="0.25">
      <c r="A108" s="373">
        <f>IF(ISBLANK('Word-Tracker'!A13),"",'Word-Tracker'!A13)</f>
        <v>42007</v>
      </c>
      <c r="B108" s="372">
        <f>IF('Word-Tracker'!B13=0,"",'Word-Tracker'!B13)</f>
        <v>2150</v>
      </c>
      <c r="C108" s="372">
        <f>IF('Word-Tracker'!C13=0,"",'Word-Tracker'!C13)</f>
        <v>950</v>
      </c>
      <c r="D108" s="370"/>
      <c r="E108" s="370"/>
      <c r="F108" s="370"/>
      <c r="G108" s="370"/>
      <c r="H108" s="370"/>
      <c r="I108" s="370"/>
      <c r="J108" s="370"/>
      <c r="K108" s="370"/>
      <c r="L108" s="370"/>
    </row>
    <row r="109" spans="1:12" x14ac:dyDescent="0.25">
      <c r="A109" s="373">
        <f>IF(ISBLANK('Word-Tracker'!A14),"",'Word-Tracker'!A14)</f>
        <v>42008</v>
      </c>
      <c r="B109" s="372">
        <f>IF('Word-Tracker'!B14=0,"",'Word-Tracker'!B14)</f>
        <v>3000</v>
      </c>
      <c r="C109" s="372">
        <f>IF('Word-Tracker'!C14=0,"",'Word-Tracker'!C14)</f>
        <v>850</v>
      </c>
      <c r="D109" s="370"/>
      <c r="E109" s="370"/>
      <c r="F109" s="370"/>
      <c r="G109" s="370"/>
      <c r="H109" s="370"/>
      <c r="I109" s="370"/>
      <c r="J109" s="370"/>
      <c r="K109" s="370"/>
      <c r="L109" s="370"/>
    </row>
    <row r="110" spans="1:12" x14ac:dyDescent="0.25">
      <c r="A110" s="373">
        <f>IF(ISBLANK('Word-Tracker'!A15),"",'Word-Tracker'!A15)</f>
        <v>42009</v>
      </c>
      <c r="B110" s="372">
        <f>IF('Word-Tracker'!B15=0,"",'Word-Tracker'!B15)</f>
        <v>3300</v>
      </c>
      <c r="C110" s="372">
        <f>IF('Word-Tracker'!C15=0,"",'Word-Tracker'!C15)</f>
        <v>300</v>
      </c>
      <c r="D110" s="370"/>
      <c r="E110" s="370"/>
      <c r="F110" s="370"/>
      <c r="G110" s="370"/>
      <c r="H110" s="370"/>
      <c r="I110" s="370"/>
      <c r="J110" s="370"/>
      <c r="K110" s="370"/>
      <c r="L110" s="370"/>
    </row>
    <row r="111" spans="1:12" x14ac:dyDescent="0.25">
      <c r="A111" s="373">
        <f>IF(ISBLANK('Word-Tracker'!A16),"",'Word-Tracker'!A16)</f>
        <v>42010</v>
      </c>
      <c r="B111" s="372">
        <f>IF('Word-Tracker'!B16=0,"",'Word-Tracker'!B16)</f>
        <v>3500</v>
      </c>
      <c r="C111" s="372">
        <f>IF('Word-Tracker'!C16=0,"",'Word-Tracker'!C16)</f>
        <v>200</v>
      </c>
      <c r="D111" s="370"/>
      <c r="E111" s="370"/>
      <c r="F111" s="370"/>
      <c r="G111" s="370"/>
      <c r="H111" s="370"/>
      <c r="I111" s="370"/>
      <c r="J111" s="370"/>
      <c r="K111" s="370"/>
      <c r="L111" s="370"/>
    </row>
    <row r="112" spans="1:12" x14ac:dyDescent="0.25">
      <c r="A112" s="373">
        <f>IF(ISBLANK('Word-Tracker'!A17),"",'Word-Tracker'!A17)</f>
        <v>42011</v>
      </c>
      <c r="B112" s="372">
        <f>IF('Word-Tracker'!B17=0,"",'Word-Tracker'!B17)</f>
        <v>4000</v>
      </c>
      <c r="C112" s="372">
        <f>IF('Word-Tracker'!C17=0,"",'Word-Tracker'!C17)</f>
        <v>500</v>
      </c>
      <c r="D112" s="370"/>
      <c r="E112" s="370"/>
      <c r="F112" s="370"/>
      <c r="G112" s="370"/>
      <c r="H112" s="370"/>
      <c r="I112" s="370"/>
      <c r="J112" s="370"/>
      <c r="K112" s="370"/>
      <c r="L112" s="370"/>
    </row>
    <row r="113" spans="1:12" x14ac:dyDescent="0.25">
      <c r="A113" s="373">
        <f>IF(ISBLANK('Word-Tracker'!A18),"",'Word-Tracker'!A18)</f>
        <v>42012</v>
      </c>
      <c r="B113" s="372">
        <f>IF('Word-Tracker'!B18=0,"",'Word-Tracker'!B18)</f>
        <v>5200</v>
      </c>
      <c r="C113" s="372">
        <f>IF('Word-Tracker'!C18=0,"",'Word-Tracker'!C18)</f>
        <v>1200</v>
      </c>
      <c r="D113" s="370"/>
      <c r="E113" s="370"/>
      <c r="F113" s="370"/>
      <c r="G113" s="370"/>
      <c r="H113" s="370"/>
      <c r="I113" s="370"/>
      <c r="J113" s="370"/>
      <c r="K113" s="370"/>
      <c r="L113" s="370"/>
    </row>
    <row r="114" spans="1:12" x14ac:dyDescent="0.25">
      <c r="A114" s="373">
        <f>IF(ISBLANK('Word-Tracker'!A19),"",'Word-Tracker'!A19)</f>
        <v>42013</v>
      </c>
      <c r="B114" s="372">
        <f>IF('Word-Tracker'!B19=0,"",'Word-Tracker'!B19)</f>
        <v>6000</v>
      </c>
      <c r="C114" s="372">
        <f>IF('Word-Tracker'!C19=0,"",'Word-Tracker'!C19)</f>
        <v>800</v>
      </c>
      <c r="D114" s="370"/>
      <c r="E114" s="370"/>
      <c r="F114" s="370"/>
      <c r="G114" s="370"/>
      <c r="H114" s="370"/>
      <c r="I114" s="370"/>
      <c r="J114" s="370"/>
      <c r="K114" s="370"/>
      <c r="L114" s="370"/>
    </row>
    <row r="115" spans="1:12" x14ac:dyDescent="0.25">
      <c r="A115" s="373" t="str">
        <f>IF(ISBLANK('Word-Tracker'!A20),"",'Word-Tracker'!A20)</f>
        <v/>
      </c>
      <c r="B115" s="372" t="str">
        <f>IF('Word-Tracker'!B20=0,"",'Word-Tracker'!B20)</f>
        <v/>
      </c>
      <c r="C115" s="372" t="str">
        <f>IF('Word-Tracker'!C20=0,"",'Word-Tracker'!C20)</f>
        <v/>
      </c>
      <c r="D115" s="370"/>
      <c r="E115" s="370"/>
      <c r="F115" s="370"/>
      <c r="G115" s="370"/>
      <c r="H115" s="370"/>
      <c r="I115" s="370"/>
      <c r="J115" s="370"/>
      <c r="K115" s="370"/>
      <c r="L115" s="370"/>
    </row>
    <row r="116" spans="1:12" x14ac:dyDescent="0.25">
      <c r="A116" s="373" t="str">
        <f>IF(ISBLANK('Word-Tracker'!A21),"",'Word-Tracker'!A21)</f>
        <v/>
      </c>
      <c r="B116" s="372" t="str">
        <f>IF('Word-Tracker'!B21=0,"",'Word-Tracker'!B21)</f>
        <v/>
      </c>
      <c r="C116" s="372" t="str">
        <f>IF('Word-Tracker'!C21=0,"",'Word-Tracker'!C21)</f>
        <v/>
      </c>
      <c r="D116" s="370"/>
      <c r="E116" s="370"/>
      <c r="F116" s="370"/>
      <c r="G116" s="370"/>
      <c r="H116" s="370"/>
      <c r="I116" s="370"/>
      <c r="J116" s="370"/>
      <c r="K116" s="370"/>
      <c r="L116" s="370"/>
    </row>
    <row r="117" spans="1:12" x14ac:dyDescent="0.25">
      <c r="A117" s="373" t="str">
        <f>IF(ISBLANK('Word-Tracker'!A22),"",'Word-Tracker'!A22)</f>
        <v/>
      </c>
      <c r="B117" s="372" t="str">
        <f>IF('Word-Tracker'!B22=0,"",'Word-Tracker'!B22)</f>
        <v/>
      </c>
      <c r="C117" s="372" t="str">
        <f>IF('Word-Tracker'!C22=0,"",'Word-Tracker'!C22)</f>
        <v/>
      </c>
      <c r="D117" s="370"/>
      <c r="E117" s="370"/>
      <c r="F117" s="370"/>
      <c r="G117" s="370"/>
      <c r="H117" s="370"/>
      <c r="I117" s="370"/>
      <c r="J117" s="370"/>
      <c r="K117" s="370"/>
      <c r="L117" s="370"/>
    </row>
    <row r="118" spans="1:12" x14ac:dyDescent="0.25">
      <c r="A118" s="373" t="str">
        <f>IF(ISBLANK('Word-Tracker'!A23),"",'Word-Tracker'!A23)</f>
        <v/>
      </c>
      <c r="B118" s="372" t="str">
        <f>IF('Word-Tracker'!B23=0,"",'Word-Tracker'!B23)</f>
        <v/>
      </c>
      <c r="C118" s="372" t="str">
        <f>IF('Word-Tracker'!C23=0,"",'Word-Tracker'!C23)</f>
        <v/>
      </c>
      <c r="D118" s="370"/>
      <c r="E118" s="370"/>
      <c r="F118" s="370"/>
      <c r="G118" s="370"/>
      <c r="H118" s="370"/>
      <c r="I118" s="370"/>
      <c r="J118" s="370"/>
      <c r="K118" s="370"/>
      <c r="L118" s="370"/>
    </row>
    <row r="119" spans="1:12" x14ac:dyDescent="0.25">
      <c r="A119" s="373" t="str">
        <f>IF(ISBLANK('Word-Tracker'!A24),"",'Word-Tracker'!A24)</f>
        <v/>
      </c>
      <c r="B119" s="372" t="str">
        <f>IF('Word-Tracker'!B24=0,"",'Word-Tracker'!B24)</f>
        <v/>
      </c>
      <c r="C119" s="372" t="str">
        <f>IF('Word-Tracker'!C24=0,"",'Word-Tracker'!C24)</f>
        <v/>
      </c>
      <c r="D119" s="370"/>
      <c r="E119" s="370"/>
      <c r="F119" s="370"/>
      <c r="G119" s="370"/>
      <c r="H119" s="370"/>
      <c r="I119" s="370"/>
      <c r="J119" s="370"/>
      <c r="K119" s="370"/>
      <c r="L119" s="370"/>
    </row>
    <row r="120" spans="1:12" x14ac:dyDescent="0.25">
      <c r="A120" s="373" t="str">
        <f>IF(ISBLANK('Word-Tracker'!A25),"",'Word-Tracker'!A25)</f>
        <v/>
      </c>
      <c r="B120" s="372" t="str">
        <f>IF('Word-Tracker'!B25=0,"",'Word-Tracker'!B25)</f>
        <v/>
      </c>
      <c r="C120" s="372" t="str">
        <f>IF('Word-Tracker'!C25=0,"",'Word-Tracker'!C25)</f>
        <v/>
      </c>
      <c r="D120" s="370"/>
      <c r="E120" s="370"/>
      <c r="F120" s="370"/>
      <c r="G120" s="370"/>
      <c r="H120" s="370"/>
      <c r="I120" s="370"/>
      <c r="J120" s="370"/>
      <c r="K120" s="370"/>
      <c r="L120" s="370"/>
    </row>
    <row r="121" spans="1:12" x14ac:dyDescent="0.25">
      <c r="A121" s="373" t="str">
        <f>IF(ISBLANK('Word-Tracker'!A26),"",'Word-Tracker'!A26)</f>
        <v/>
      </c>
      <c r="B121" s="372" t="str">
        <f>IF('Word-Tracker'!B26=0,"",'Word-Tracker'!B26)</f>
        <v/>
      </c>
      <c r="C121" s="372" t="str">
        <f>IF('Word-Tracker'!C26=0,"",'Word-Tracker'!C26)</f>
        <v/>
      </c>
      <c r="D121" s="370"/>
      <c r="E121" s="370"/>
      <c r="F121" s="370"/>
      <c r="G121" s="370"/>
      <c r="H121" s="370"/>
      <c r="I121" s="370"/>
      <c r="J121" s="370"/>
      <c r="K121" s="370"/>
      <c r="L121" s="370"/>
    </row>
    <row r="122" spans="1:12" x14ac:dyDescent="0.25">
      <c r="A122" s="373" t="str">
        <f>IF(ISBLANK('Word-Tracker'!A27),"",'Word-Tracker'!A27)</f>
        <v/>
      </c>
      <c r="B122" s="372" t="str">
        <f>IF('Word-Tracker'!B27=0,"",'Word-Tracker'!B27)</f>
        <v/>
      </c>
      <c r="C122" s="372" t="str">
        <f>IF('Word-Tracker'!C27=0,"",'Word-Tracker'!C27)</f>
        <v/>
      </c>
      <c r="D122" s="370"/>
      <c r="E122" s="370"/>
      <c r="F122" s="370"/>
      <c r="G122" s="370"/>
      <c r="H122" s="370"/>
      <c r="I122" s="370"/>
      <c r="J122" s="370"/>
      <c r="K122" s="370"/>
      <c r="L122" s="370"/>
    </row>
    <row r="123" spans="1:12" x14ac:dyDescent="0.25">
      <c r="A123" s="373" t="str">
        <f>IF(ISBLANK('Word-Tracker'!A28),"",'Word-Tracker'!A28)</f>
        <v/>
      </c>
      <c r="B123" s="372" t="str">
        <f>IF('Word-Tracker'!B28=0,"",'Word-Tracker'!B28)</f>
        <v/>
      </c>
      <c r="C123" s="372" t="str">
        <f>IF('Word-Tracker'!C28=0,"",'Word-Tracker'!C28)</f>
        <v/>
      </c>
      <c r="D123" s="370"/>
      <c r="E123" s="370"/>
      <c r="F123" s="370"/>
      <c r="G123" s="370"/>
      <c r="H123" s="370"/>
      <c r="I123" s="370"/>
      <c r="J123" s="370"/>
      <c r="K123" s="370"/>
      <c r="L123" s="370"/>
    </row>
    <row r="124" spans="1:12" x14ac:dyDescent="0.25">
      <c r="A124" s="373" t="str">
        <f>IF(ISBLANK('Word-Tracker'!A29),"",'Word-Tracker'!A29)</f>
        <v/>
      </c>
      <c r="B124" s="372" t="str">
        <f>IF('Word-Tracker'!B29=0,"",'Word-Tracker'!B29)</f>
        <v/>
      </c>
      <c r="C124" s="372" t="str">
        <f>IF('Word-Tracker'!C29=0,"",'Word-Tracker'!C29)</f>
        <v/>
      </c>
      <c r="D124" s="370"/>
      <c r="E124" s="370"/>
      <c r="F124" s="370"/>
      <c r="G124" s="370"/>
      <c r="H124" s="370"/>
      <c r="I124" s="370"/>
      <c r="J124" s="370"/>
      <c r="K124" s="370"/>
      <c r="L124" s="370"/>
    </row>
    <row r="125" spans="1:12" x14ac:dyDescent="0.25">
      <c r="A125" s="373" t="str">
        <f>IF(ISBLANK('Word-Tracker'!A30),"",'Word-Tracker'!A30)</f>
        <v/>
      </c>
      <c r="B125" s="372" t="str">
        <f>IF('Word-Tracker'!B30=0,"",'Word-Tracker'!B30)</f>
        <v/>
      </c>
      <c r="C125" s="372" t="str">
        <f>IF('Word-Tracker'!C30=0,"",'Word-Tracker'!C30)</f>
        <v/>
      </c>
      <c r="D125" s="370"/>
      <c r="E125" s="370"/>
      <c r="F125" s="370"/>
      <c r="G125" s="370"/>
      <c r="H125" s="370"/>
      <c r="I125" s="370"/>
      <c r="J125" s="370"/>
      <c r="K125" s="370"/>
      <c r="L125" s="370"/>
    </row>
    <row r="126" spans="1:12" x14ac:dyDescent="0.25">
      <c r="A126" s="373" t="str">
        <f>IF(ISBLANK('Word-Tracker'!A31),"",'Word-Tracker'!A31)</f>
        <v/>
      </c>
      <c r="B126" s="372" t="str">
        <f>IF('Word-Tracker'!B31=0,"",'Word-Tracker'!B31)</f>
        <v/>
      </c>
      <c r="C126" s="372" t="str">
        <f>IF('Word-Tracker'!C31=0,"",'Word-Tracker'!C31)</f>
        <v/>
      </c>
      <c r="D126" s="370"/>
      <c r="E126" s="370"/>
      <c r="F126" s="370"/>
      <c r="G126" s="370"/>
      <c r="H126" s="370"/>
      <c r="I126" s="370"/>
      <c r="J126" s="370"/>
      <c r="K126" s="370"/>
      <c r="L126" s="370"/>
    </row>
    <row r="127" spans="1:12" x14ac:dyDescent="0.25">
      <c r="A127" s="373" t="str">
        <f>IF(ISBLANK('Word-Tracker'!A32),"",'Word-Tracker'!A32)</f>
        <v/>
      </c>
      <c r="B127" s="372" t="str">
        <f>IF('Word-Tracker'!B32=0,"",'Word-Tracker'!B32)</f>
        <v/>
      </c>
      <c r="C127" s="372" t="str">
        <f>IF('Word-Tracker'!C32=0,"",'Word-Tracker'!C32)</f>
        <v/>
      </c>
      <c r="D127" s="370"/>
      <c r="E127" s="370"/>
      <c r="F127" s="370"/>
      <c r="G127" s="370"/>
      <c r="H127" s="370"/>
      <c r="I127" s="370"/>
      <c r="J127" s="370"/>
      <c r="K127" s="370"/>
      <c r="L127" s="370"/>
    </row>
    <row r="128" spans="1:12" x14ac:dyDescent="0.25">
      <c r="A128" s="373" t="str">
        <f>IF(ISBLANK('Word-Tracker'!A33),"",'Word-Tracker'!A33)</f>
        <v/>
      </c>
      <c r="B128" s="372" t="str">
        <f>IF('Word-Tracker'!B33=0,"",'Word-Tracker'!B33)</f>
        <v/>
      </c>
      <c r="C128" s="372" t="str">
        <f>IF('Word-Tracker'!C33=0,"",'Word-Tracker'!C33)</f>
        <v/>
      </c>
      <c r="D128" s="370"/>
      <c r="E128" s="370"/>
      <c r="F128" s="370"/>
      <c r="G128" s="370"/>
      <c r="H128" s="370"/>
      <c r="I128" s="370"/>
      <c r="J128" s="370"/>
      <c r="K128" s="370"/>
      <c r="L128" s="370"/>
    </row>
    <row r="129" spans="1:12" x14ac:dyDescent="0.25">
      <c r="A129" s="373" t="str">
        <f>IF(ISBLANK('Word-Tracker'!A34),"",'Word-Tracker'!A34)</f>
        <v/>
      </c>
      <c r="B129" s="372" t="str">
        <f>IF('Word-Tracker'!B34=0,"",'Word-Tracker'!B34)</f>
        <v/>
      </c>
      <c r="C129" s="372" t="str">
        <f>IF('Word-Tracker'!C34=0,"",'Word-Tracker'!C34)</f>
        <v/>
      </c>
      <c r="D129" s="370"/>
      <c r="E129" s="370"/>
      <c r="F129" s="370"/>
      <c r="G129" s="370"/>
      <c r="H129" s="370"/>
      <c r="I129" s="370"/>
      <c r="J129" s="370"/>
      <c r="K129" s="370"/>
      <c r="L129" s="370"/>
    </row>
    <row r="130" spans="1:12" x14ac:dyDescent="0.25">
      <c r="A130" s="373" t="str">
        <f>IF(ISBLANK('Word-Tracker'!A35),"",'Word-Tracker'!A35)</f>
        <v/>
      </c>
      <c r="B130" s="372" t="str">
        <f>IF('Word-Tracker'!B35=0,"",'Word-Tracker'!B35)</f>
        <v/>
      </c>
      <c r="C130" s="372" t="str">
        <f>IF('Word-Tracker'!C35=0,"",'Word-Tracker'!C35)</f>
        <v/>
      </c>
      <c r="D130" s="370"/>
      <c r="E130" s="370"/>
      <c r="F130" s="370"/>
      <c r="G130" s="370"/>
      <c r="H130" s="370"/>
      <c r="I130" s="370"/>
      <c r="J130" s="370"/>
      <c r="K130" s="370"/>
      <c r="L130" s="370"/>
    </row>
    <row r="131" spans="1:12" x14ac:dyDescent="0.25">
      <c r="A131" s="373" t="str">
        <f>IF(ISBLANK('Word-Tracker'!A36),"",'Word-Tracker'!A36)</f>
        <v/>
      </c>
      <c r="B131" s="372" t="str">
        <f>IF('Word-Tracker'!B36=0,"",'Word-Tracker'!B36)</f>
        <v/>
      </c>
      <c r="C131" s="372" t="str">
        <f>IF('Word-Tracker'!C36=0,"",'Word-Tracker'!C36)</f>
        <v/>
      </c>
      <c r="D131" s="370"/>
      <c r="E131" s="370"/>
      <c r="F131" s="370"/>
      <c r="G131" s="370"/>
      <c r="H131" s="370"/>
      <c r="I131" s="370"/>
      <c r="J131" s="370"/>
      <c r="K131" s="370"/>
      <c r="L131" s="370"/>
    </row>
    <row r="132" spans="1:12" x14ac:dyDescent="0.25">
      <c r="A132" s="373" t="str">
        <f>IF(ISBLANK('Word-Tracker'!A37),"",'Word-Tracker'!A37)</f>
        <v/>
      </c>
      <c r="B132" s="372" t="str">
        <f>IF('Word-Tracker'!B37=0,"",'Word-Tracker'!B37)</f>
        <v/>
      </c>
      <c r="C132" s="372" t="str">
        <f>IF('Word-Tracker'!C37=0,"",'Word-Tracker'!C37)</f>
        <v/>
      </c>
      <c r="D132" s="370"/>
      <c r="E132" s="370"/>
      <c r="F132" s="370"/>
      <c r="G132" s="370"/>
      <c r="H132" s="370"/>
      <c r="I132" s="370"/>
      <c r="J132" s="370"/>
      <c r="K132" s="370"/>
      <c r="L132" s="370"/>
    </row>
    <row r="133" spans="1:12" x14ac:dyDescent="0.25">
      <c r="A133" s="373" t="str">
        <f>IF(ISBLANK('Word-Tracker'!A38),"",'Word-Tracker'!A38)</f>
        <v/>
      </c>
      <c r="B133" s="372" t="str">
        <f>IF('Word-Tracker'!B38=0,"",'Word-Tracker'!B38)</f>
        <v/>
      </c>
      <c r="C133" s="372" t="str">
        <f>IF('Word-Tracker'!C38=0,"",'Word-Tracker'!C38)</f>
        <v/>
      </c>
      <c r="D133" s="370"/>
      <c r="E133" s="370"/>
      <c r="F133" s="370"/>
      <c r="G133" s="370"/>
      <c r="H133" s="370"/>
      <c r="I133" s="370"/>
      <c r="J133" s="370"/>
      <c r="K133" s="370"/>
      <c r="L133" s="370"/>
    </row>
    <row r="134" spans="1:12" x14ac:dyDescent="0.25">
      <c r="A134" s="373" t="str">
        <f>IF(ISBLANK('Word-Tracker'!A39),"",'Word-Tracker'!A39)</f>
        <v/>
      </c>
      <c r="B134" s="372" t="str">
        <f>IF('Word-Tracker'!B39=0,"",'Word-Tracker'!B39)</f>
        <v/>
      </c>
      <c r="C134" s="372" t="str">
        <f>IF('Word-Tracker'!C39=0,"",'Word-Tracker'!C39)</f>
        <v/>
      </c>
      <c r="D134" s="370"/>
      <c r="E134" s="370"/>
      <c r="F134" s="370"/>
      <c r="G134" s="370"/>
      <c r="H134" s="370"/>
      <c r="I134" s="370"/>
      <c r="J134" s="370"/>
      <c r="K134" s="370"/>
      <c r="L134" s="370"/>
    </row>
    <row r="135" spans="1:12" x14ac:dyDescent="0.25">
      <c r="A135" s="373" t="str">
        <f>IF(ISBLANK('Word-Tracker'!A40),"",'Word-Tracker'!A40)</f>
        <v/>
      </c>
      <c r="B135" s="372" t="str">
        <f>IF('Word-Tracker'!B40=0,"",'Word-Tracker'!B40)</f>
        <v/>
      </c>
      <c r="C135" s="372" t="str">
        <f>IF('Word-Tracker'!C40=0,"",'Word-Tracker'!C40)</f>
        <v/>
      </c>
      <c r="D135" s="370"/>
      <c r="E135" s="370"/>
      <c r="F135" s="370"/>
      <c r="G135" s="370"/>
      <c r="H135" s="370"/>
      <c r="I135" s="370"/>
      <c r="J135" s="370"/>
      <c r="K135" s="370"/>
      <c r="L135" s="370"/>
    </row>
    <row r="136" spans="1:12" x14ac:dyDescent="0.25">
      <c r="A136" s="373" t="str">
        <f>IF(ISBLANK('Word-Tracker'!A41),"",'Word-Tracker'!A41)</f>
        <v/>
      </c>
      <c r="B136" s="372" t="str">
        <f>IF('Word-Tracker'!B41=0,"",'Word-Tracker'!B41)</f>
        <v/>
      </c>
      <c r="C136" s="372" t="str">
        <f>IF('Word-Tracker'!C41=0,"",'Word-Tracker'!C41)</f>
        <v/>
      </c>
      <c r="D136" s="370"/>
      <c r="E136" s="370"/>
      <c r="F136" s="370"/>
      <c r="G136" s="370"/>
      <c r="H136" s="370"/>
      <c r="I136" s="370"/>
      <c r="J136" s="370"/>
      <c r="K136" s="370"/>
      <c r="L136" s="370"/>
    </row>
    <row r="137" spans="1:12" x14ac:dyDescent="0.25">
      <c r="A137" s="373" t="str">
        <f>IF(ISBLANK('Word-Tracker'!A42),"",'Word-Tracker'!A42)</f>
        <v/>
      </c>
      <c r="B137" s="372" t="str">
        <f>IF('Word-Tracker'!B42=0,"",'Word-Tracker'!B42)</f>
        <v/>
      </c>
      <c r="C137" s="372" t="str">
        <f>IF('Word-Tracker'!C42=0,"",'Word-Tracker'!C42)</f>
        <v/>
      </c>
      <c r="D137" s="370"/>
      <c r="E137" s="370"/>
      <c r="F137" s="370"/>
      <c r="G137" s="370"/>
      <c r="H137" s="370"/>
      <c r="I137" s="370"/>
      <c r="J137" s="370"/>
      <c r="K137" s="370"/>
      <c r="L137" s="370"/>
    </row>
    <row r="138" spans="1:12" x14ac:dyDescent="0.25">
      <c r="A138" s="373" t="str">
        <f>IF(ISBLANK('Word-Tracker'!A43),"",'Word-Tracker'!A43)</f>
        <v/>
      </c>
      <c r="B138" s="372" t="str">
        <f>IF('Word-Tracker'!B43=0,"",'Word-Tracker'!B43)</f>
        <v/>
      </c>
      <c r="C138" s="372" t="str">
        <f>IF('Word-Tracker'!C43=0,"",'Word-Tracker'!C43)</f>
        <v/>
      </c>
      <c r="D138" s="370"/>
      <c r="E138" s="370"/>
      <c r="F138" s="370"/>
      <c r="G138" s="370"/>
      <c r="H138" s="370"/>
      <c r="I138" s="370"/>
      <c r="J138" s="370"/>
      <c r="K138" s="370"/>
      <c r="L138" s="370"/>
    </row>
    <row r="139" spans="1:12" x14ac:dyDescent="0.25">
      <c r="A139" s="373" t="str">
        <f>IF(ISBLANK('Word-Tracker'!A44),"",'Word-Tracker'!A44)</f>
        <v/>
      </c>
      <c r="B139" s="372" t="str">
        <f>IF('Word-Tracker'!B44=0,"",'Word-Tracker'!B44)</f>
        <v/>
      </c>
      <c r="C139" s="372" t="str">
        <f>IF('Word-Tracker'!C44=0,"",'Word-Tracker'!C44)</f>
        <v/>
      </c>
      <c r="D139" s="370"/>
      <c r="E139" s="370"/>
      <c r="F139" s="370"/>
      <c r="G139" s="370"/>
      <c r="H139" s="370"/>
      <c r="I139" s="370"/>
      <c r="J139" s="370"/>
      <c r="K139" s="370"/>
      <c r="L139" s="370"/>
    </row>
    <row r="140" spans="1:12" x14ac:dyDescent="0.25">
      <c r="A140" s="373" t="str">
        <f>IF(ISBLANK('Word-Tracker'!A45),"",'Word-Tracker'!A45)</f>
        <v/>
      </c>
      <c r="B140" s="372" t="str">
        <f>IF('Word-Tracker'!B45=0,"",'Word-Tracker'!B45)</f>
        <v/>
      </c>
      <c r="C140" s="372" t="str">
        <f>IF('Word-Tracker'!C45=0,"",'Word-Tracker'!C45)</f>
        <v/>
      </c>
      <c r="D140" s="370"/>
      <c r="E140" s="370"/>
      <c r="F140" s="370"/>
      <c r="G140" s="370"/>
      <c r="H140" s="370"/>
      <c r="I140" s="370"/>
      <c r="J140" s="370"/>
      <c r="K140" s="370"/>
      <c r="L140" s="370"/>
    </row>
    <row r="141" spans="1:12" x14ac:dyDescent="0.25">
      <c r="A141" s="373" t="str">
        <f>IF(ISBLANK('Word-Tracker'!A46),"",'Word-Tracker'!A46)</f>
        <v/>
      </c>
      <c r="B141" s="372" t="str">
        <f>IF('Word-Tracker'!B46=0,"",'Word-Tracker'!B46)</f>
        <v/>
      </c>
      <c r="C141" s="372" t="str">
        <f>IF('Word-Tracker'!C46=0,"",'Word-Tracker'!C46)</f>
        <v/>
      </c>
      <c r="D141" s="370"/>
      <c r="E141" s="370"/>
      <c r="F141" s="370"/>
      <c r="G141" s="370"/>
      <c r="H141" s="370"/>
      <c r="I141" s="370"/>
      <c r="J141" s="370"/>
      <c r="K141" s="370"/>
      <c r="L141" s="370"/>
    </row>
    <row r="142" spans="1:12" x14ac:dyDescent="0.25">
      <c r="A142" s="373" t="str">
        <f>IF(ISBLANK('Word-Tracker'!A47),"",'Word-Tracker'!A47)</f>
        <v/>
      </c>
      <c r="B142" s="372" t="str">
        <f>IF('Word-Tracker'!B47=0,"",'Word-Tracker'!B47)</f>
        <v/>
      </c>
      <c r="C142" s="372" t="str">
        <f>IF('Word-Tracker'!C47=0,"",'Word-Tracker'!C47)</f>
        <v/>
      </c>
      <c r="D142" s="370"/>
      <c r="E142" s="370"/>
      <c r="F142" s="370"/>
      <c r="G142" s="370"/>
      <c r="H142" s="370"/>
      <c r="I142" s="370"/>
      <c r="J142" s="370"/>
      <c r="K142" s="370"/>
      <c r="L142" s="370"/>
    </row>
    <row r="143" spans="1:12" x14ac:dyDescent="0.25">
      <c r="A143" s="373" t="str">
        <f>IF(ISBLANK('Word-Tracker'!A48),"",'Word-Tracker'!A48)</f>
        <v/>
      </c>
      <c r="B143" s="372" t="str">
        <f>IF('Word-Tracker'!B48=0,"",'Word-Tracker'!B48)</f>
        <v/>
      </c>
      <c r="C143" s="372" t="str">
        <f>IF('Word-Tracker'!C48=0,"",'Word-Tracker'!C48)</f>
        <v/>
      </c>
      <c r="D143" s="370"/>
      <c r="E143" s="370"/>
      <c r="F143" s="370"/>
      <c r="G143" s="370"/>
      <c r="H143" s="370"/>
      <c r="I143" s="370"/>
      <c r="J143" s="370"/>
      <c r="K143" s="370"/>
      <c r="L143" s="370"/>
    </row>
    <row r="144" spans="1:12" x14ac:dyDescent="0.25">
      <c r="A144" s="373" t="str">
        <f>IF(ISBLANK('Word-Tracker'!A49),"",'Word-Tracker'!A49)</f>
        <v/>
      </c>
      <c r="B144" s="372" t="str">
        <f>IF('Word-Tracker'!B49=0,"",'Word-Tracker'!B49)</f>
        <v/>
      </c>
      <c r="C144" s="372" t="str">
        <f>IF('Word-Tracker'!C49=0,"",'Word-Tracker'!C49)</f>
        <v/>
      </c>
      <c r="D144" s="370"/>
      <c r="E144" s="370"/>
      <c r="F144" s="370"/>
      <c r="G144" s="370"/>
      <c r="H144" s="370"/>
      <c r="I144" s="370"/>
      <c r="J144" s="370"/>
      <c r="K144" s="370"/>
      <c r="L144" s="370"/>
    </row>
    <row r="145" spans="1:12" x14ac:dyDescent="0.25">
      <c r="A145" s="373" t="str">
        <f>IF(ISBLANK('Word-Tracker'!A50),"",'Word-Tracker'!A50)</f>
        <v/>
      </c>
      <c r="B145" s="372" t="str">
        <f>IF('Word-Tracker'!B50=0,"",'Word-Tracker'!B50)</f>
        <v/>
      </c>
      <c r="C145" s="372" t="str">
        <f>IF('Word-Tracker'!C50=0,"",'Word-Tracker'!C50)</f>
        <v/>
      </c>
      <c r="D145" s="370"/>
      <c r="E145" s="370"/>
      <c r="F145" s="370"/>
      <c r="G145" s="370"/>
      <c r="H145" s="370"/>
      <c r="I145" s="370"/>
      <c r="J145" s="370"/>
      <c r="K145" s="370"/>
      <c r="L145" s="370"/>
    </row>
    <row r="146" spans="1:12" x14ac:dyDescent="0.25">
      <c r="A146" s="373" t="str">
        <f>IF(ISBLANK('Word-Tracker'!A51),"",'Word-Tracker'!A51)</f>
        <v/>
      </c>
      <c r="B146" s="372" t="str">
        <f>IF('Word-Tracker'!B51=0,"",'Word-Tracker'!B51)</f>
        <v/>
      </c>
      <c r="C146" s="372" t="str">
        <f>IF('Word-Tracker'!C51=0,"",'Word-Tracker'!C51)</f>
        <v/>
      </c>
      <c r="D146" s="370"/>
      <c r="E146" s="370"/>
      <c r="F146" s="370"/>
      <c r="G146" s="370"/>
      <c r="H146" s="370"/>
      <c r="I146" s="370"/>
      <c r="J146" s="370"/>
      <c r="K146" s="370"/>
      <c r="L146" s="370"/>
    </row>
    <row r="147" spans="1:12" x14ac:dyDescent="0.25">
      <c r="A147" s="373" t="str">
        <f>IF(ISBLANK('Word-Tracker'!A52),"",'Word-Tracker'!A52)</f>
        <v/>
      </c>
      <c r="B147" s="372" t="str">
        <f>IF('Word-Tracker'!B52=0,"",'Word-Tracker'!B52)</f>
        <v/>
      </c>
      <c r="C147" s="372" t="str">
        <f>IF('Word-Tracker'!C52=0,"",'Word-Tracker'!C52)</f>
        <v/>
      </c>
      <c r="D147" s="370"/>
      <c r="E147" s="370"/>
      <c r="F147" s="370"/>
      <c r="G147" s="370"/>
      <c r="H147" s="370"/>
      <c r="I147" s="370"/>
      <c r="J147" s="370"/>
      <c r="K147" s="370"/>
      <c r="L147" s="370"/>
    </row>
    <row r="148" spans="1:12" x14ac:dyDescent="0.25">
      <c r="A148" s="373" t="str">
        <f>IF(ISBLANK('Word-Tracker'!A53),"",'Word-Tracker'!A53)</f>
        <v/>
      </c>
      <c r="B148" s="372" t="str">
        <f>IF('Word-Tracker'!B53=0,"",'Word-Tracker'!B53)</f>
        <v/>
      </c>
      <c r="C148" s="372" t="str">
        <f>IF('Word-Tracker'!C53=0,"",'Word-Tracker'!C53)</f>
        <v/>
      </c>
      <c r="D148" s="370"/>
      <c r="E148" s="370"/>
      <c r="F148" s="370"/>
      <c r="G148" s="370"/>
      <c r="H148" s="370"/>
      <c r="I148" s="370"/>
      <c r="J148" s="370"/>
      <c r="K148" s="370"/>
      <c r="L148" s="370"/>
    </row>
    <row r="149" spans="1:12" x14ac:dyDescent="0.25">
      <c r="A149" s="373" t="str">
        <f>IF(ISBLANK('Word-Tracker'!A54),"",'Word-Tracker'!A54)</f>
        <v/>
      </c>
      <c r="B149" s="372" t="str">
        <f>IF('Word-Tracker'!B54=0,"",'Word-Tracker'!B54)</f>
        <v/>
      </c>
      <c r="C149" s="372" t="str">
        <f>IF('Word-Tracker'!C54=0,"",'Word-Tracker'!C54)</f>
        <v/>
      </c>
      <c r="D149" s="370"/>
      <c r="E149" s="370"/>
      <c r="F149" s="370"/>
      <c r="G149" s="370"/>
      <c r="H149" s="370"/>
      <c r="I149" s="370"/>
      <c r="J149" s="370"/>
      <c r="K149" s="370"/>
      <c r="L149" s="370"/>
    </row>
    <row r="150" spans="1:12" x14ac:dyDescent="0.25">
      <c r="A150" s="373" t="str">
        <f>IF(ISBLANK('Word-Tracker'!A55),"",'Word-Tracker'!A55)</f>
        <v/>
      </c>
      <c r="B150" s="372" t="str">
        <f>IF('Word-Tracker'!B55=0,"",'Word-Tracker'!B55)</f>
        <v/>
      </c>
      <c r="C150" s="372" t="str">
        <f>IF('Word-Tracker'!C55=0,"",'Word-Tracker'!C55)</f>
        <v/>
      </c>
      <c r="D150" s="370"/>
      <c r="E150" s="370"/>
      <c r="F150" s="370"/>
      <c r="G150" s="370"/>
      <c r="H150" s="370"/>
      <c r="I150" s="370"/>
      <c r="J150" s="370"/>
      <c r="K150" s="370"/>
      <c r="L150" s="370"/>
    </row>
    <row r="151" spans="1:12" x14ac:dyDescent="0.25">
      <c r="A151" s="373" t="str">
        <f>IF(ISBLANK('Word-Tracker'!A56),"",'Word-Tracker'!A56)</f>
        <v/>
      </c>
      <c r="B151" s="372" t="str">
        <f>IF('Word-Tracker'!B56=0,"",'Word-Tracker'!B56)</f>
        <v/>
      </c>
      <c r="C151" s="372" t="str">
        <f>IF('Word-Tracker'!C56=0,"",'Word-Tracker'!C56)</f>
        <v/>
      </c>
      <c r="D151" s="370"/>
      <c r="E151" s="370"/>
      <c r="F151" s="370"/>
      <c r="G151" s="370"/>
      <c r="H151" s="370"/>
      <c r="I151" s="370"/>
      <c r="J151" s="370"/>
      <c r="K151" s="370"/>
      <c r="L151" s="370"/>
    </row>
    <row r="152" spans="1:12" x14ac:dyDescent="0.25">
      <c r="A152" s="373" t="str">
        <f>IF(ISBLANK('Word-Tracker'!A57),"",'Word-Tracker'!A57)</f>
        <v/>
      </c>
      <c r="B152" s="372" t="str">
        <f>IF('Word-Tracker'!B57=0,"",'Word-Tracker'!B57)</f>
        <v/>
      </c>
      <c r="C152" s="372" t="str">
        <f>IF('Word-Tracker'!C57=0,"",'Word-Tracker'!C57)</f>
        <v/>
      </c>
      <c r="D152" s="370"/>
      <c r="E152" s="370"/>
      <c r="F152" s="370"/>
      <c r="G152" s="370"/>
      <c r="H152" s="370"/>
      <c r="I152" s="370"/>
      <c r="J152" s="370"/>
      <c r="K152" s="370"/>
      <c r="L152" s="370"/>
    </row>
    <row r="153" spans="1:12" x14ac:dyDescent="0.25">
      <c r="A153" s="373" t="str">
        <f>IF(ISBLANK('Word-Tracker'!A58),"",'Word-Tracker'!A58)</f>
        <v/>
      </c>
      <c r="B153" s="372" t="str">
        <f>IF('Word-Tracker'!B58=0,"",'Word-Tracker'!B58)</f>
        <v/>
      </c>
      <c r="C153" s="372" t="str">
        <f>IF('Word-Tracker'!C58=0,"",'Word-Tracker'!C58)</f>
        <v/>
      </c>
      <c r="D153" s="370"/>
      <c r="E153" s="370"/>
      <c r="F153" s="370"/>
      <c r="G153" s="370"/>
      <c r="H153" s="370"/>
      <c r="I153" s="370"/>
      <c r="J153" s="370"/>
      <c r="K153" s="370"/>
      <c r="L153" s="370"/>
    </row>
    <row r="154" spans="1:12" x14ac:dyDescent="0.25">
      <c r="A154" s="373" t="str">
        <f>IF(ISBLANK('Word-Tracker'!A59),"",'Word-Tracker'!A59)</f>
        <v/>
      </c>
      <c r="B154" s="372" t="str">
        <f>IF('Word-Tracker'!B59=0,"",'Word-Tracker'!B59)</f>
        <v/>
      </c>
      <c r="C154" s="372" t="str">
        <f>IF('Word-Tracker'!C59=0,"",'Word-Tracker'!C59)</f>
        <v/>
      </c>
      <c r="D154" s="370"/>
      <c r="E154" s="370"/>
      <c r="F154" s="370"/>
      <c r="G154" s="370"/>
      <c r="H154" s="370"/>
      <c r="I154" s="370"/>
      <c r="J154" s="370"/>
      <c r="K154" s="370"/>
      <c r="L154" s="370"/>
    </row>
    <row r="155" spans="1:12" x14ac:dyDescent="0.25">
      <c r="A155" s="373" t="str">
        <f>IF(ISBLANK('Word-Tracker'!A60),"",'Word-Tracker'!A60)</f>
        <v/>
      </c>
      <c r="B155" s="372" t="str">
        <f>IF('Word-Tracker'!B60=0,"",'Word-Tracker'!B60)</f>
        <v/>
      </c>
      <c r="C155" s="372" t="str">
        <f>IF('Word-Tracker'!C60=0,"",'Word-Tracker'!C60)</f>
        <v/>
      </c>
      <c r="D155" s="370"/>
      <c r="E155" s="370"/>
      <c r="F155" s="370"/>
      <c r="G155" s="370"/>
      <c r="H155" s="370"/>
      <c r="I155" s="370"/>
      <c r="J155" s="370"/>
      <c r="K155" s="370"/>
      <c r="L155" s="370"/>
    </row>
    <row r="156" spans="1:12" x14ac:dyDescent="0.25">
      <c r="A156" s="373" t="str">
        <f>IF(ISBLANK('Word-Tracker'!A61),"",'Word-Tracker'!A61)</f>
        <v/>
      </c>
      <c r="B156" s="372" t="str">
        <f>IF('Word-Tracker'!B61=0,"",'Word-Tracker'!B61)</f>
        <v/>
      </c>
      <c r="C156" s="372" t="str">
        <f>IF('Word-Tracker'!C61=0,"",'Word-Tracker'!C61)</f>
        <v/>
      </c>
      <c r="D156" s="370"/>
      <c r="E156" s="370"/>
      <c r="F156" s="370"/>
      <c r="G156" s="370"/>
      <c r="H156" s="370"/>
      <c r="I156" s="370"/>
      <c r="J156" s="370"/>
      <c r="K156" s="370"/>
      <c r="L156" s="370"/>
    </row>
    <row r="157" spans="1:12" x14ac:dyDescent="0.25">
      <c r="A157" s="373" t="str">
        <f>IF(ISBLANK('Word-Tracker'!A62),"",'Word-Tracker'!A62)</f>
        <v/>
      </c>
      <c r="B157" s="372" t="str">
        <f>IF('Word-Tracker'!B62=0,"",'Word-Tracker'!B62)</f>
        <v/>
      </c>
      <c r="C157" s="372" t="str">
        <f>IF('Word-Tracker'!C62=0,"",'Word-Tracker'!C62)</f>
        <v/>
      </c>
      <c r="D157" s="370"/>
      <c r="E157" s="370"/>
      <c r="F157" s="370"/>
      <c r="G157" s="370"/>
      <c r="H157" s="370"/>
      <c r="I157" s="370"/>
      <c r="J157" s="370"/>
      <c r="K157" s="370"/>
      <c r="L157" s="370"/>
    </row>
    <row r="158" spans="1:12" x14ac:dyDescent="0.25">
      <c r="A158" s="373" t="str">
        <f>IF(ISBLANK('Word-Tracker'!A63),"",'Word-Tracker'!A63)</f>
        <v/>
      </c>
      <c r="B158" s="372" t="str">
        <f>IF('Word-Tracker'!B63=0,"",'Word-Tracker'!B63)</f>
        <v/>
      </c>
      <c r="C158" s="372" t="str">
        <f>IF('Word-Tracker'!C63=0,"",'Word-Tracker'!C63)</f>
        <v/>
      </c>
      <c r="D158" s="370"/>
      <c r="E158" s="370"/>
      <c r="F158" s="370"/>
      <c r="G158" s="370"/>
      <c r="H158" s="370"/>
      <c r="I158" s="370"/>
      <c r="J158" s="370"/>
      <c r="K158" s="370"/>
      <c r="L158" s="370"/>
    </row>
    <row r="159" spans="1:12" x14ac:dyDescent="0.25">
      <c r="A159" s="373" t="str">
        <f>IF(ISBLANK('Word-Tracker'!A64),"",'Word-Tracker'!A64)</f>
        <v/>
      </c>
      <c r="B159" s="372" t="str">
        <f>IF('Word-Tracker'!B64=0,"",'Word-Tracker'!B64)</f>
        <v/>
      </c>
      <c r="C159" s="372" t="str">
        <f>IF('Word-Tracker'!C64=0,"",'Word-Tracker'!C64)</f>
        <v/>
      </c>
      <c r="D159" s="370"/>
      <c r="E159" s="370"/>
      <c r="F159" s="370"/>
      <c r="G159" s="370"/>
      <c r="H159" s="370"/>
      <c r="I159" s="370"/>
      <c r="J159" s="370"/>
      <c r="K159" s="370"/>
      <c r="L159" s="370"/>
    </row>
    <row r="160" spans="1:12" x14ac:dyDescent="0.25">
      <c r="A160" s="373" t="str">
        <f>IF(ISBLANK('Word-Tracker'!A65),"",'Word-Tracker'!A65)</f>
        <v/>
      </c>
      <c r="B160" s="372" t="str">
        <f>IF('Word-Tracker'!B65=0,"",'Word-Tracker'!B65)</f>
        <v/>
      </c>
      <c r="C160" s="372" t="str">
        <f>IF('Word-Tracker'!C65=0,"",'Word-Tracker'!C65)</f>
        <v/>
      </c>
      <c r="D160" s="370"/>
      <c r="E160" s="370"/>
      <c r="F160" s="370"/>
      <c r="G160" s="370"/>
      <c r="H160" s="370"/>
      <c r="I160" s="370"/>
      <c r="J160" s="370"/>
      <c r="K160" s="370"/>
      <c r="L160" s="370"/>
    </row>
    <row r="161" spans="1:12" x14ac:dyDescent="0.25">
      <c r="A161" s="373" t="str">
        <f>IF(ISBLANK('Word-Tracker'!A66),"",'Word-Tracker'!A66)</f>
        <v/>
      </c>
      <c r="B161" s="372" t="str">
        <f>IF('Word-Tracker'!B66=0,"",'Word-Tracker'!B66)</f>
        <v/>
      </c>
      <c r="C161" s="372" t="str">
        <f>IF('Word-Tracker'!C66=0,"",'Word-Tracker'!C66)</f>
        <v/>
      </c>
      <c r="D161" s="370"/>
      <c r="E161" s="370"/>
      <c r="F161" s="370"/>
      <c r="G161" s="370"/>
      <c r="H161" s="370"/>
      <c r="I161" s="370"/>
      <c r="J161" s="370"/>
      <c r="K161" s="370"/>
      <c r="L161" s="370"/>
    </row>
    <row r="162" spans="1:12" x14ac:dyDescent="0.25">
      <c r="A162" s="373" t="str">
        <f>IF(ISBLANK('Word-Tracker'!A67),"",'Word-Tracker'!A67)</f>
        <v/>
      </c>
      <c r="B162" s="372" t="str">
        <f>IF('Word-Tracker'!B67=0,"",'Word-Tracker'!B67)</f>
        <v/>
      </c>
      <c r="C162" s="372" t="str">
        <f>IF('Word-Tracker'!C67=0,"",'Word-Tracker'!C67)</f>
        <v/>
      </c>
      <c r="D162" s="370"/>
      <c r="E162" s="370"/>
      <c r="F162" s="370"/>
      <c r="G162" s="370"/>
      <c r="H162" s="370"/>
      <c r="I162" s="370"/>
      <c r="J162" s="370"/>
      <c r="K162" s="370"/>
      <c r="L162" s="370"/>
    </row>
    <row r="163" spans="1:12" x14ac:dyDescent="0.25">
      <c r="A163" s="373" t="str">
        <f>IF(ISBLANK('Word-Tracker'!A68),"",'Word-Tracker'!A68)</f>
        <v/>
      </c>
      <c r="B163" s="372" t="str">
        <f>IF('Word-Tracker'!B68=0,"",'Word-Tracker'!B68)</f>
        <v/>
      </c>
      <c r="C163" s="372" t="str">
        <f>IF('Word-Tracker'!C68=0,"",'Word-Tracker'!C68)</f>
        <v/>
      </c>
      <c r="D163" s="370"/>
      <c r="E163" s="370"/>
      <c r="F163" s="370"/>
      <c r="G163" s="370"/>
      <c r="H163" s="370"/>
      <c r="I163" s="370"/>
      <c r="J163" s="370"/>
      <c r="K163" s="370"/>
      <c r="L163" s="370"/>
    </row>
    <row r="164" spans="1:12" x14ac:dyDescent="0.25">
      <c r="A164" s="373" t="str">
        <f>IF(ISBLANK('Word-Tracker'!A69),"",'Word-Tracker'!A69)</f>
        <v/>
      </c>
      <c r="B164" s="372" t="str">
        <f>IF('Word-Tracker'!B69=0,"",'Word-Tracker'!B69)</f>
        <v/>
      </c>
      <c r="C164" s="372" t="str">
        <f>IF('Word-Tracker'!C69=0,"",'Word-Tracker'!C69)</f>
        <v/>
      </c>
      <c r="D164" s="370"/>
      <c r="E164" s="370"/>
      <c r="F164" s="370"/>
      <c r="G164" s="370"/>
      <c r="H164" s="370"/>
      <c r="I164" s="370"/>
      <c r="J164" s="370"/>
      <c r="K164" s="370"/>
      <c r="L164" s="370"/>
    </row>
    <row r="165" spans="1:12" x14ac:dyDescent="0.25">
      <c r="A165" s="373" t="str">
        <f>IF(ISBLANK('Word-Tracker'!A70),"",'Word-Tracker'!A70)</f>
        <v/>
      </c>
      <c r="B165" s="372" t="str">
        <f>IF('Word-Tracker'!B70=0,"",'Word-Tracker'!B70)</f>
        <v/>
      </c>
      <c r="C165" s="372" t="str">
        <f>IF('Word-Tracker'!C70=0,"",'Word-Tracker'!C70)</f>
        <v/>
      </c>
      <c r="D165" s="370"/>
      <c r="E165" s="370"/>
      <c r="F165" s="370"/>
      <c r="G165" s="370"/>
      <c r="H165" s="370"/>
      <c r="I165" s="370"/>
      <c r="J165" s="370"/>
      <c r="K165" s="370"/>
      <c r="L165" s="370"/>
    </row>
    <row r="166" spans="1:12" x14ac:dyDescent="0.25">
      <c r="A166" s="373" t="str">
        <f>IF(ISBLANK('Word-Tracker'!A71),"",'Word-Tracker'!A71)</f>
        <v/>
      </c>
      <c r="B166" s="372" t="str">
        <f>IF('Word-Tracker'!B71=0,"",'Word-Tracker'!B71)</f>
        <v/>
      </c>
      <c r="C166" s="372" t="str">
        <f>IF('Word-Tracker'!C71=0,"",'Word-Tracker'!C71)</f>
        <v/>
      </c>
      <c r="D166" s="370"/>
      <c r="E166" s="370"/>
      <c r="F166" s="370"/>
      <c r="G166" s="370"/>
      <c r="H166" s="370"/>
      <c r="I166" s="370"/>
      <c r="J166" s="370"/>
      <c r="K166" s="370"/>
      <c r="L166" s="370"/>
    </row>
    <row r="167" spans="1:12" x14ac:dyDescent="0.25">
      <c r="A167" s="373" t="str">
        <f>IF(ISBLANK('Word-Tracker'!A72),"",'Word-Tracker'!A72)</f>
        <v/>
      </c>
      <c r="B167" s="372" t="str">
        <f>IF('Word-Tracker'!B72=0,"",'Word-Tracker'!B72)</f>
        <v/>
      </c>
      <c r="C167" s="372" t="str">
        <f>IF('Word-Tracker'!C72=0,"",'Word-Tracker'!C72)</f>
        <v/>
      </c>
      <c r="D167" s="370"/>
      <c r="E167" s="370"/>
      <c r="F167" s="370"/>
      <c r="G167" s="370"/>
      <c r="H167" s="370"/>
      <c r="I167" s="370"/>
      <c r="J167" s="370"/>
      <c r="K167" s="370"/>
      <c r="L167" s="370"/>
    </row>
    <row r="168" spans="1:12" x14ac:dyDescent="0.25">
      <c r="A168" s="373" t="str">
        <f>IF(ISBLANK('Word-Tracker'!A73),"",'Word-Tracker'!A73)</f>
        <v/>
      </c>
      <c r="B168" s="372" t="str">
        <f>IF('Word-Tracker'!B73=0,"",'Word-Tracker'!B73)</f>
        <v/>
      </c>
      <c r="C168" s="372" t="str">
        <f>IF('Word-Tracker'!C73=0,"",'Word-Tracker'!C73)</f>
        <v/>
      </c>
      <c r="D168" s="370"/>
      <c r="E168" s="370"/>
      <c r="F168" s="370"/>
      <c r="G168" s="370"/>
      <c r="H168" s="370"/>
      <c r="I168" s="370"/>
      <c r="J168" s="370"/>
      <c r="K168" s="370"/>
      <c r="L168" s="370"/>
    </row>
    <row r="169" spans="1:12" x14ac:dyDescent="0.25">
      <c r="A169" s="373" t="str">
        <f>IF(ISBLANK('Word-Tracker'!A74),"",'Word-Tracker'!A74)</f>
        <v/>
      </c>
      <c r="B169" s="372" t="str">
        <f>IF('Word-Tracker'!B74=0,"",'Word-Tracker'!B74)</f>
        <v/>
      </c>
      <c r="C169" s="372" t="str">
        <f>IF('Word-Tracker'!C74=0,"",'Word-Tracker'!C74)</f>
        <v/>
      </c>
      <c r="D169" s="370"/>
      <c r="E169" s="370"/>
      <c r="F169" s="370"/>
      <c r="G169" s="370"/>
      <c r="H169" s="370"/>
      <c r="I169" s="370"/>
      <c r="J169" s="370"/>
      <c r="K169" s="370"/>
      <c r="L169" s="370"/>
    </row>
    <row r="170" spans="1:12" x14ac:dyDescent="0.25">
      <c r="A170" s="373" t="str">
        <f>IF(ISBLANK('Word-Tracker'!A75),"",'Word-Tracker'!A75)</f>
        <v/>
      </c>
      <c r="B170" s="372" t="str">
        <f>IF('Word-Tracker'!B75=0,"",'Word-Tracker'!B75)</f>
        <v/>
      </c>
      <c r="C170" s="372" t="str">
        <f>IF('Word-Tracker'!C75=0,"",'Word-Tracker'!C75)</f>
        <v/>
      </c>
      <c r="D170" s="370"/>
      <c r="E170" s="370"/>
      <c r="F170" s="370"/>
      <c r="G170" s="370"/>
      <c r="H170" s="370"/>
      <c r="I170" s="370"/>
      <c r="J170" s="370"/>
      <c r="K170" s="370"/>
      <c r="L170" s="370"/>
    </row>
    <row r="171" spans="1:12" x14ac:dyDescent="0.25">
      <c r="A171" s="373" t="str">
        <f>IF(ISBLANK('Word-Tracker'!A76),"",'Word-Tracker'!A76)</f>
        <v/>
      </c>
      <c r="B171" s="372" t="str">
        <f>IF('Word-Tracker'!B76=0,"",'Word-Tracker'!B76)</f>
        <v/>
      </c>
      <c r="C171" s="372" t="str">
        <f>IF('Word-Tracker'!C76=0,"",'Word-Tracker'!C76)</f>
        <v/>
      </c>
      <c r="D171" s="370"/>
      <c r="E171" s="370"/>
      <c r="F171" s="370"/>
      <c r="G171" s="370"/>
      <c r="H171" s="370"/>
      <c r="I171" s="370"/>
      <c r="J171" s="370"/>
      <c r="K171" s="370"/>
      <c r="L171" s="370"/>
    </row>
    <row r="172" spans="1:12" x14ac:dyDescent="0.25">
      <c r="A172" s="373" t="str">
        <f>IF(ISBLANK('Word-Tracker'!A77),"",'Word-Tracker'!A77)</f>
        <v/>
      </c>
      <c r="B172" s="372" t="str">
        <f>IF('Word-Tracker'!B77=0,"",'Word-Tracker'!B77)</f>
        <v/>
      </c>
      <c r="C172" s="372" t="str">
        <f>IF('Word-Tracker'!C77=0,"",'Word-Tracker'!C77)</f>
        <v/>
      </c>
      <c r="D172" s="370"/>
      <c r="E172" s="370"/>
      <c r="F172" s="370"/>
      <c r="G172" s="370"/>
      <c r="H172" s="370"/>
      <c r="I172" s="370"/>
      <c r="J172" s="370"/>
      <c r="K172" s="370"/>
      <c r="L172" s="370"/>
    </row>
    <row r="173" spans="1:12" x14ac:dyDescent="0.25">
      <c r="A173" s="373" t="str">
        <f>IF(ISBLANK('Word-Tracker'!A78),"",'Word-Tracker'!A78)</f>
        <v/>
      </c>
      <c r="B173" s="372" t="str">
        <f>IF('Word-Tracker'!B78=0,"",'Word-Tracker'!B78)</f>
        <v/>
      </c>
      <c r="C173" s="372" t="str">
        <f>IF('Word-Tracker'!C78=0,"",'Word-Tracker'!C78)</f>
        <v/>
      </c>
      <c r="D173" s="370"/>
      <c r="E173" s="370"/>
      <c r="F173" s="370"/>
      <c r="G173" s="370"/>
      <c r="H173" s="370"/>
      <c r="I173" s="370"/>
      <c r="J173" s="370"/>
      <c r="K173" s="370"/>
      <c r="L173" s="370"/>
    </row>
    <row r="174" spans="1:12" x14ac:dyDescent="0.25">
      <c r="A174" s="373" t="str">
        <f>IF(ISBLANK('Word-Tracker'!A79),"",'Word-Tracker'!A79)</f>
        <v/>
      </c>
      <c r="B174" s="372" t="str">
        <f>IF('Word-Tracker'!B79=0,"",'Word-Tracker'!B79)</f>
        <v/>
      </c>
      <c r="C174" s="372" t="str">
        <f>IF('Word-Tracker'!C79=0,"",'Word-Tracker'!C79)</f>
        <v/>
      </c>
      <c r="D174" s="370"/>
      <c r="E174" s="370"/>
      <c r="F174" s="370"/>
      <c r="G174" s="370"/>
      <c r="H174" s="370"/>
      <c r="I174" s="370"/>
      <c r="J174" s="370"/>
      <c r="K174" s="370"/>
      <c r="L174" s="370"/>
    </row>
    <row r="175" spans="1:12" x14ac:dyDescent="0.25">
      <c r="A175" s="373" t="str">
        <f>IF(ISBLANK('Word-Tracker'!A80),"",'Word-Tracker'!A80)</f>
        <v/>
      </c>
      <c r="B175" s="372" t="str">
        <f>IF('Word-Tracker'!B80=0,"",'Word-Tracker'!B80)</f>
        <v/>
      </c>
      <c r="C175" s="372" t="str">
        <f>IF('Word-Tracker'!C80=0,"",'Word-Tracker'!C80)</f>
        <v/>
      </c>
      <c r="D175" s="370"/>
      <c r="E175" s="370"/>
      <c r="F175" s="370"/>
      <c r="G175" s="370"/>
      <c r="H175" s="370"/>
      <c r="I175" s="370"/>
      <c r="J175" s="370"/>
      <c r="K175" s="370"/>
      <c r="L175" s="370"/>
    </row>
    <row r="176" spans="1:12" x14ac:dyDescent="0.25">
      <c r="A176" s="373" t="str">
        <f>IF(ISBLANK('Word-Tracker'!A81),"",'Word-Tracker'!A81)</f>
        <v/>
      </c>
      <c r="B176" s="372" t="str">
        <f>IF('Word-Tracker'!B81=0,"",'Word-Tracker'!B81)</f>
        <v/>
      </c>
      <c r="C176" s="372" t="str">
        <f>IF('Word-Tracker'!C81=0,"",'Word-Tracker'!C81)</f>
        <v/>
      </c>
      <c r="D176" s="370"/>
      <c r="E176" s="370"/>
      <c r="F176" s="370"/>
      <c r="G176" s="370"/>
      <c r="H176" s="370"/>
      <c r="I176" s="370"/>
      <c r="J176" s="370"/>
      <c r="K176" s="370"/>
      <c r="L176" s="370"/>
    </row>
    <row r="177" spans="1:12" x14ac:dyDescent="0.25">
      <c r="A177" s="373" t="str">
        <f>IF(ISBLANK('Word-Tracker'!A82),"",'Word-Tracker'!A82)</f>
        <v/>
      </c>
      <c r="B177" s="372" t="str">
        <f>IF('Word-Tracker'!B82=0,"",'Word-Tracker'!B82)</f>
        <v/>
      </c>
      <c r="C177" s="372" t="str">
        <f>IF('Word-Tracker'!C82=0,"",'Word-Tracker'!C82)</f>
        <v/>
      </c>
      <c r="D177" s="370"/>
      <c r="E177" s="370"/>
      <c r="F177" s="370"/>
      <c r="G177" s="370"/>
      <c r="H177" s="370"/>
      <c r="I177" s="370"/>
      <c r="J177" s="370"/>
      <c r="K177" s="370"/>
      <c r="L177" s="370"/>
    </row>
    <row r="178" spans="1:12" x14ac:dyDescent="0.25">
      <c r="A178" s="373" t="str">
        <f>IF(ISBLANK('Word-Tracker'!A83),"",'Word-Tracker'!A83)</f>
        <v/>
      </c>
      <c r="B178" s="372" t="str">
        <f>IF('Word-Tracker'!B83=0,"",'Word-Tracker'!B83)</f>
        <v/>
      </c>
      <c r="C178" s="372" t="str">
        <f>IF('Word-Tracker'!C83=0,"",'Word-Tracker'!C83)</f>
        <v/>
      </c>
      <c r="D178" s="370"/>
      <c r="E178" s="370"/>
      <c r="F178" s="370"/>
      <c r="G178" s="370"/>
      <c r="H178" s="370"/>
      <c r="I178" s="370"/>
      <c r="J178" s="370"/>
      <c r="K178" s="370"/>
      <c r="L178" s="370"/>
    </row>
    <row r="179" spans="1:12" x14ac:dyDescent="0.25">
      <c r="A179" s="373" t="str">
        <f>IF(ISBLANK('Word-Tracker'!A84),"",'Word-Tracker'!A84)</f>
        <v/>
      </c>
      <c r="B179" s="372" t="str">
        <f>IF('Word-Tracker'!B84=0,"",'Word-Tracker'!B84)</f>
        <v/>
      </c>
      <c r="C179" s="372" t="str">
        <f>IF('Word-Tracker'!C84=0,"",'Word-Tracker'!C84)</f>
        <v/>
      </c>
      <c r="D179" s="370"/>
      <c r="E179" s="370"/>
      <c r="F179" s="370"/>
      <c r="G179" s="370"/>
      <c r="H179" s="370"/>
      <c r="I179" s="370"/>
      <c r="J179" s="370"/>
      <c r="K179" s="370"/>
      <c r="L179" s="370"/>
    </row>
    <row r="180" spans="1:12" x14ac:dyDescent="0.25">
      <c r="A180" s="373" t="str">
        <f>IF(ISBLANK('Word-Tracker'!A85),"",'Word-Tracker'!A85)</f>
        <v/>
      </c>
      <c r="B180" s="372" t="str">
        <f>IF('Word-Tracker'!B85=0,"",'Word-Tracker'!B85)</f>
        <v/>
      </c>
      <c r="C180" s="372" t="str">
        <f>IF('Word-Tracker'!C85=0,"",'Word-Tracker'!C85)</f>
        <v/>
      </c>
      <c r="D180" s="370"/>
      <c r="E180" s="370"/>
      <c r="F180" s="370"/>
      <c r="G180" s="370"/>
      <c r="H180" s="370"/>
      <c r="I180" s="370"/>
      <c r="J180" s="370"/>
      <c r="K180" s="370"/>
      <c r="L180" s="370"/>
    </row>
    <row r="181" spans="1:12" x14ac:dyDescent="0.25">
      <c r="A181" s="373" t="str">
        <f>IF(ISBLANK('Word-Tracker'!A86),"",'Word-Tracker'!A86)</f>
        <v/>
      </c>
      <c r="B181" s="372" t="str">
        <f>IF('Word-Tracker'!B86=0,"",'Word-Tracker'!B86)</f>
        <v/>
      </c>
      <c r="C181" s="372" t="str">
        <f>IF('Word-Tracker'!C86=0,"",'Word-Tracker'!C86)</f>
        <v/>
      </c>
      <c r="D181" s="370"/>
      <c r="E181" s="370"/>
      <c r="F181" s="370"/>
      <c r="G181" s="370"/>
      <c r="H181" s="370"/>
      <c r="I181" s="370"/>
      <c r="J181" s="370"/>
      <c r="K181" s="370"/>
      <c r="L181" s="370"/>
    </row>
    <row r="182" spans="1:12" x14ac:dyDescent="0.25">
      <c r="A182" s="373" t="str">
        <f>IF(ISBLANK('Word-Tracker'!A87),"",'Word-Tracker'!A87)</f>
        <v/>
      </c>
      <c r="B182" s="372" t="str">
        <f>IF('Word-Tracker'!B87=0,"",'Word-Tracker'!B87)</f>
        <v/>
      </c>
      <c r="C182" s="372" t="str">
        <f>IF('Word-Tracker'!C87=0,"",'Word-Tracker'!C87)</f>
        <v/>
      </c>
      <c r="D182" s="370"/>
      <c r="E182" s="370"/>
      <c r="F182" s="370"/>
      <c r="G182" s="370"/>
      <c r="H182" s="370"/>
      <c r="I182" s="370"/>
      <c r="J182" s="370"/>
      <c r="K182" s="370"/>
      <c r="L182" s="370"/>
    </row>
    <row r="183" spans="1:12" x14ac:dyDescent="0.25">
      <c r="A183" s="373" t="str">
        <f>IF(ISBLANK('Word-Tracker'!A88),"",'Word-Tracker'!A88)</f>
        <v/>
      </c>
      <c r="B183" s="372" t="str">
        <f>IF('Word-Tracker'!B88=0,"",'Word-Tracker'!B88)</f>
        <v/>
      </c>
      <c r="C183" s="372" t="str">
        <f>IF('Word-Tracker'!C88=0,"",'Word-Tracker'!C88)</f>
        <v/>
      </c>
      <c r="D183" s="370"/>
      <c r="E183" s="370"/>
      <c r="F183" s="370"/>
      <c r="G183" s="370"/>
      <c r="H183" s="370"/>
      <c r="I183" s="370"/>
      <c r="J183" s="370"/>
      <c r="K183" s="370"/>
      <c r="L183" s="370"/>
    </row>
    <row r="184" spans="1:12" x14ac:dyDescent="0.25">
      <c r="A184" s="373" t="str">
        <f>IF(ISBLANK('Word-Tracker'!A89),"",'Word-Tracker'!A89)</f>
        <v/>
      </c>
      <c r="B184" s="372" t="str">
        <f>IF('Word-Tracker'!B89=0,"",'Word-Tracker'!B89)</f>
        <v/>
      </c>
      <c r="C184" s="372" t="str">
        <f>IF('Word-Tracker'!C89=0,"",'Word-Tracker'!C89)</f>
        <v/>
      </c>
      <c r="D184" s="370"/>
      <c r="E184" s="370"/>
      <c r="F184" s="370"/>
      <c r="G184" s="370"/>
      <c r="H184" s="370"/>
      <c r="I184" s="370"/>
      <c r="J184" s="370"/>
      <c r="K184" s="370"/>
      <c r="L184" s="370"/>
    </row>
    <row r="185" spans="1:12" x14ac:dyDescent="0.25">
      <c r="A185" s="373" t="str">
        <f>IF(ISBLANK('Word-Tracker'!A90),"",'Word-Tracker'!A90)</f>
        <v/>
      </c>
      <c r="B185" s="372" t="str">
        <f>IF('Word-Tracker'!B90=0,"",'Word-Tracker'!B90)</f>
        <v/>
      </c>
      <c r="C185" s="372" t="str">
        <f>IF('Word-Tracker'!C90=0,"",'Word-Tracker'!C90)</f>
        <v/>
      </c>
      <c r="D185" s="370"/>
      <c r="E185" s="370"/>
      <c r="F185" s="370"/>
      <c r="G185" s="370"/>
      <c r="H185" s="370"/>
      <c r="I185" s="370"/>
      <c r="J185" s="370"/>
      <c r="K185" s="370"/>
      <c r="L185" s="370"/>
    </row>
    <row r="186" spans="1:12" x14ac:dyDescent="0.25">
      <c r="A186" s="373" t="str">
        <f>IF(ISBLANK('Word-Tracker'!A91),"",'Word-Tracker'!A91)</f>
        <v/>
      </c>
      <c r="B186" s="372" t="str">
        <f>IF('Word-Tracker'!B91=0,"",'Word-Tracker'!B91)</f>
        <v/>
      </c>
      <c r="C186" s="372" t="str">
        <f>IF('Word-Tracker'!C91=0,"",'Word-Tracker'!C91)</f>
        <v/>
      </c>
      <c r="D186" s="370"/>
      <c r="E186" s="370"/>
      <c r="F186" s="370"/>
      <c r="G186" s="370"/>
      <c r="H186" s="370"/>
      <c r="I186" s="370"/>
      <c r="J186" s="370"/>
      <c r="K186" s="370"/>
      <c r="L186" s="370"/>
    </row>
    <row r="187" spans="1:12" x14ac:dyDescent="0.25">
      <c r="A187" s="373" t="str">
        <f>IF(ISBLANK('Word-Tracker'!A92),"",'Word-Tracker'!A92)</f>
        <v/>
      </c>
      <c r="B187" s="372" t="str">
        <f>IF('Word-Tracker'!B92=0,"",'Word-Tracker'!B92)</f>
        <v/>
      </c>
      <c r="C187" s="372" t="str">
        <f>IF('Word-Tracker'!C92=0,"",'Word-Tracker'!C92)</f>
        <v/>
      </c>
      <c r="D187" s="370"/>
      <c r="E187" s="370"/>
      <c r="F187" s="370"/>
      <c r="G187" s="370"/>
      <c r="H187" s="370"/>
      <c r="I187" s="370"/>
      <c r="J187" s="370"/>
      <c r="K187" s="370"/>
      <c r="L187" s="370"/>
    </row>
    <row r="188" spans="1:12" x14ac:dyDescent="0.25">
      <c r="A188" s="373" t="str">
        <f>IF(ISBLANK('Word-Tracker'!A93),"",'Word-Tracker'!A93)</f>
        <v/>
      </c>
      <c r="B188" s="372" t="str">
        <f>IF('Word-Tracker'!B93=0,"",'Word-Tracker'!B93)</f>
        <v/>
      </c>
      <c r="C188" s="372" t="str">
        <f>IF('Word-Tracker'!C93=0,"",'Word-Tracker'!C93)</f>
        <v/>
      </c>
      <c r="D188" s="370"/>
      <c r="E188" s="370"/>
      <c r="F188" s="370"/>
      <c r="G188" s="370"/>
      <c r="H188" s="370"/>
      <c r="I188" s="370"/>
      <c r="J188" s="370"/>
      <c r="K188" s="370"/>
      <c r="L188" s="370"/>
    </row>
    <row r="189" spans="1:12" x14ac:dyDescent="0.25">
      <c r="A189" s="373" t="str">
        <f>IF(ISBLANK('Word-Tracker'!A94),"",'Word-Tracker'!A94)</f>
        <v/>
      </c>
      <c r="B189" s="372" t="str">
        <f>IF('Word-Tracker'!B94=0,"",'Word-Tracker'!B94)</f>
        <v/>
      </c>
      <c r="C189" s="372" t="str">
        <f>IF('Word-Tracker'!C94=0,"",'Word-Tracker'!C94)</f>
        <v/>
      </c>
      <c r="D189" s="370"/>
      <c r="E189" s="370"/>
      <c r="F189" s="370"/>
      <c r="G189" s="370"/>
      <c r="H189" s="370"/>
      <c r="I189" s="370"/>
      <c r="J189" s="370"/>
      <c r="K189" s="370"/>
      <c r="L189" s="370"/>
    </row>
    <row r="190" spans="1:12" x14ac:dyDescent="0.25">
      <c r="A190" s="373" t="str">
        <f>IF(ISBLANK('Word-Tracker'!A95),"",'Word-Tracker'!A95)</f>
        <v/>
      </c>
      <c r="B190" s="372" t="str">
        <f>IF('Word-Tracker'!B95=0,"",'Word-Tracker'!B95)</f>
        <v/>
      </c>
      <c r="C190" s="372" t="str">
        <f>IF('Word-Tracker'!C95=0,"",'Word-Tracker'!C95)</f>
        <v/>
      </c>
      <c r="D190" s="370"/>
      <c r="E190" s="370"/>
      <c r="F190" s="370"/>
      <c r="G190" s="370"/>
      <c r="H190" s="370"/>
      <c r="I190" s="370"/>
      <c r="J190" s="370"/>
      <c r="K190" s="370"/>
      <c r="L190" s="370"/>
    </row>
    <row r="191" spans="1:12" x14ac:dyDescent="0.25">
      <c r="A191" s="373" t="str">
        <f>IF(ISBLANK('Word-Tracker'!A96),"",'Word-Tracker'!A96)</f>
        <v/>
      </c>
      <c r="B191" s="372" t="str">
        <f>IF('Word-Tracker'!B96=0,"",'Word-Tracker'!B96)</f>
        <v/>
      </c>
      <c r="C191" s="372" t="str">
        <f>IF('Word-Tracker'!C96=0,"",'Word-Tracker'!C96)</f>
        <v/>
      </c>
      <c r="D191" s="370"/>
      <c r="E191" s="370"/>
      <c r="F191" s="370"/>
      <c r="G191" s="370"/>
      <c r="H191" s="370"/>
      <c r="I191" s="370"/>
      <c r="J191" s="370"/>
      <c r="K191" s="370"/>
      <c r="L191" s="370"/>
    </row>
    <row r="192" spans="1:12" x14ac:dyDescent="0.25">
      <c r="A192" s="373" t="str">
        <f>IF(ISBLANK('Word-Tracker'!A97),"",'Word-Tracker'!A97)</f>
        <v/>
      </c>
      <c r="B192" s="372" t="str">
        <f>IF('Word-Tracker'!B97=0,"",'Word-Tracker'!B97)</f>
        <v/>
      </c>
      <c r="C192" s="372" t="str">
        <f>IF('Word-Tracker'!C97=0,"",'Word-Tracker'!C97)</f>
        <v/>
      </c>
      <c r="D192" s="370"/>
      <c r="E192" s="370"/>
      <c r="F192" s="370"/>
      <c r="G192" s="370"/>
      <c r="H192" s="370"/>
      <c r="I192" s="370"/>
      <c r="J192" s="370"/>
      <c r="K192" s="370"/>
      <c r="L192" s="370"/>
    </row>
    <row r="193" spans="1:12" x14ac:dyDescent="0.25">
      <c r="A193" s="373" t="str">
        <f>IF(ISBLANK('Word-Tracker'!A98),"",'Word-Tracker'!A98)</f>
        <v/>
      </c>
      <c r="B193" s="372" t="str">
        <f>IF('Word-Tracker'!B98=0,"",'Word-Tracker'!B98)</f>
        <v/>
      </c>
      <c r="C193" s="372" t="str">
        <f>IF('Word-Tracker'!C98=0,"",'Word-Tracker'!C98)</f>
        <v/>
      </c>
      <c r="D193" s="370"/>
      <c r="E193" s="370"/>
      <c r="F193" s="370"/>
      <c r="G193" s="370"/>
      <c r="H193" s="370"/>
      <c r="I193" s="370"/>
      <c r="J193" s="370"/>
      <c r="K193" s="370"/>
      <c r="L193" s="370"/>
    </row>
    <row r="194" spans="1:12" x14ac:dyDescent="0.25">
      <c r="A194" s="373" t="str">
        <f>IF(ISBLANK('Word-Tracker'!A99),"",'Word-Tracker'!A99)</f>
        <v/>
      </c>
      <c r="B194" s="372" t="str">
        <f>IF('Word-Tracker'!B99=0,"",'Word-Tracker'!B99)</f>
        <v/>
      </c>
      <c r="C194" s="372" t="str">
        <f>IF('Word-Tracker'!C99=0,"",'Word-Tracker'!C99)</f>
        <v/>
      </c>
      <c r="D194" s="370"/>
      <c r="E194" s="370"/>
      <c r="F194" s="370"/>
      <c r="G194" s="370"/>
      <c r="H194" s="370"/>
      <c r="I194" s="370"/>
      <c r="J194" s="370"/>
      <c r="K194" s="370"/>
      <c r="L194" s="370"/>
    </row>
    <row r="195" spans="1:12" x14ac:dyDescent="0.25">
      <c r="A195" s="373" t="str">
        <f>IF(ISBLANK('Word-Tracker'!A100),"",'Word-Tracker'!A100)</f>
        <v/>
      </c>
      <c r="B195" s="372" t="str">
        <f>IF('Word-Tracker'!B100=0,"",'Word-Tracker'!B100)</f>
        <v/>
      </c>
      <c r="C195" s="372" t="str">
        <f>IF('Word-Tracker'!C100=0,"",'Word-Tracker'!C100)</f>
        <v/>
      </c>
      <c r="D195" s="370"/>
      <c r="E195" s="370"/>
      <c r="F195" s="370"/>
      <c r="G195" s="370"/>
      <c r="H195" s="370"/>
      <c r="I195" s="370"/>
      <c r="J195" s="370"/>
      <c r="K195" s="370"/>
      <c r="L195" s="370"/>
    </row>
    <row r="196" spans="1:12" x14ac:dyDescent="0.25">
      <c r="A196" s="373" t="str">
        <f>IF(ISBLANK('Word-Tracker'!A101),"",'Word-Tracker'!A101)</f>
        <v/>
      </c>
      <c r="B196" s="372" t="str">
        <f>IF('Word-Tracker'!B101=0,"",'Word-Tracker'!B101)</f>
        <v/>
      </c>
      <c r="C196" s="372" t="str">
        <f>IF('Word-Tracker'!C101=0,"",'Word-Tracker'!C101)</f>
        <v/>
      </c>
      <c r="D196" s="370"/>
      <c r="E196" s="370"/>
      <c r="F196" s="370"/>
      <c r="G196" s="370"/>
      <c r="H196" s="370"/>
      <c r="I196" s="370"/>
      <c r="J196" s="370"/>
      <c r="K196" s="370"/>
      <c r="L196" s="370"/>
    </row>
    <row r="197" spans="1:12" x14ac:dyDescent="0.25">
      <c r="A197" s="373" t="str">
        <f>IF(ISBLANK('Word-Tracker'!A102),"",'Word-Tracker'!A102)</f>
        <v/>
      </c>
      <c r="B197" s="372" t="str">
        <f>IF('Word-Tracker'!B102=0,"",'Word-Tracker'!B102)</f>
        <v/>
      </c>
      <c r="C197" s="372" t="str">
        <f>IF('Word-Tracker'!C102=0,"",'Word-Tracker'!C102)</f>
        <v/>
      </c>
      <c r="D197" s="370"/>
      <c r="E197" s="370"/>
      <c r="F197" s="370"/>
      <c r="G197" s="370"/>
      <c r="H197" s="370"/>
      <c r="I197" s="370"/>
      <c r="J197" s="370"/>
      <c r="K197" s="370"/>
      <c r="L197" s="370"/>
    </row>
    <row r="198" spans="1:12" x14ac:dyDescent="0.25">
      <c r="A198" s="373" t="str">
        <f>IF(ISBLANK('Word-Tracker'!A103),"",'Word-Tracker'!A103)</f>
        <v/>
      </c>
      <c r="B198" s="372" t="str">
        <f>IF('Word-Tracker'!B103=0,"",'Word-Tracker'!B103)</f>
        <v/>
      </c>
      <c r="C198" s="372" t="str">
        <f>IF('Word-Tracker'!C103=0,"",'Word-Tracker'!C103)</f>
        <v/>
      </c>
      <c r="D198" s="370"/>
      <c r="E198" s="370"/>
      <c r="F198" s="370"/>
      <c r="G198" s="370"/>
      <c r="H198" s="370"/>
      <c r="I198" s="370"/>
      <c r="J198" s="370"/>
      <c r="K198" s="370"/>
      <c r="L198" s="370"/>
    </row>
    <row r="199" spans="1:12" x14ac:dyDescent="0.25">
      <c r="A199" s="373" t="str">
        <f>IF(ISBLANK('Word-Tracker'!A104),"",'Word-Tracker'!A104)</f>
        <v/>
      </c>
      <c r="B199" s="372" t="str">
        <f>IF('Word-Tracker'!B104=0,"",'Word-Tracker'!B104)</f>
        <v/>
      </c>
      <c r="C199" s="372" t="str">
        <f>IF('Word-Tracker'!C104=0,"",'Word-Tracker'!C104)</f>
        <v/>
      </c>
      <c r="D199" s="370"/>
      <c r="E199" s="370"/>
      <c r="F199" s="370"/>
      <c r="G199" s="370"/>
      <c r="H199" s="370"/>
      <c r="I199" s="370"/>
      <c r="J199" s="370"/>
      <c r="K199" s="370"/>
      <c r="L199" s="370"/>
    </row>
    <row r="200" spans="1:12" x14ac:dyDescent="0.25">
      <c r="A200" s="373" t="str">
        <f>IF(ISBLANK('Word-Tracker'!A105),"",'Word-Tracker'!A105)</f>
        <v/>
      </c>
      <c r="B200" s="372" t="str">
        <f>IF('Word-Tracker'!B105=0,"",'Word-Tracker'!B105)</f>
        <v/>
      </c>
      <c r="C200" s="372" t="str">
        <f>IF('Word-Tracker'!C105=0,"",'Word-Tracker'!C105)</f>
        <v/>
      </c>
      <c r="D200" s="370"/>
      <c r="E200" s="370"/>
      <c r="F200" s="370"/>
      <c r="G200" s="370"/>
      <c r="H200" s="370"/>
      <c r="I200" s="370"/>
      <c r="J200" s="370"/>
      <c r="K200" s="370"/>
      <c r="L200" s="370"/>
    </row>
    <row r="201" spans="1:12" x14ac:dyDescent="0.25">
      <c r="A201" s="373" t="str">
        <f>IF(ISBLANK('Word-Tracker'!A106),"",'Word-Tracker'!A106)</f>
        <v/>
      </c>
      <c r="B201" s="372" t="str">
        <f>IF('Word-Tracker'!B106=0,"",'Word-Tracker'!B106)</f>
        <v/>
      </c>
      <c r="C201" s="372" t="str">
        <f>IF('Word-Tracker'!C106=0,"",'Word-Tracker'!C106)</f>
        <v/>
      </c>
      <c r="D201" s="370"/>
      <c r="E201" s="370"/>
      <c r="F201" s="370"/>
      <c r="G201" s="370"/>
      <c r="H201" s="370"/>
      <c r="I201" s="370"/>
      <c r="J201" s="370"/>
      <c r="K201" s="370"/>
      <c r="L201" s="370"/>
    </row>
    <row r="202" spans="1:12" x14ac:dyDescent="0.25">
      <c r="A202" s="373" t="str">
        <f>IF(ISBLANK('Word-Tracker'!A107),"",'Word-Tracker'!A107)</f>
        <v/>
      </c>
      <c r="B202" s="372" t="str">
        <f>IF('Word-Tracker'!B107=0,"",'Word-Tracker'!B107)</f>
        <v/>
      </c>
      <c r="C202" s="372" t="str">
        <f>IF('Word-Tracker'!C107=0,"",'Word-Tracker'!C107)</f>
        <v/>
      </c>
      <c r="D202" s="370"/>
      <c r="E202" s="370"/>
      <c r="F202" s="370"/>
      <c r="G202" s="370"/>
      <c r="H202" s="370"/>
      <c r="I202" s="370"/>
      <c r="J202" s="370"/>
      <c r="K202" s="370"/>
      <c r="L202" s="370"/>
    </row>
    <row r="203" spans="1:12" x14ac:dyDescent="0.25">
      <c r="A203" s="373" t="str">
        <f>IF(ISBLANK('Word-Tracker'!A108),"",'Word-Tracker'!A108)</f>
        <v/>
      </c>
      <c r="B203" s="372" t="str">
        <f>IF('Word-Tracker'!B108=0,"",'Word-Tracker'!B108)</f>
        <v/>
      </c>
      <c r="C203" s="372" t="str">
        <f>IF('Word-Tracker'!C108=0,"",'Word-Tracker'!C108)</f>
        <v/>
      </c>
      <c r="D203" s="370"/>
      <c r="E203" s="370"/>
      <c r="F203" s="370"/>
      <c r="G203" s="370"/>
      <c r="H203" s="370"/>
      <c r="I203" s="370"/>
      <c r="J203" s="370"/>
      <c r="K203" s="370"/>
      <c r="L203" s="370"/>
    </row>
    <row r="204" spans="1:12" x14ac:dyDescent="0.25">
      <c r="A204" s="373" t="str">
        <f>IF(ISBLANK('Word-Tracker'!A109),"",'Word-Tracker'!A109)</f>
        <v/>
      </c>
      <c r="B204" s="372" t="str">
        <f>IF('Word-Tracker'!B109=0,"",'Word-Tracker'!B109)</f>
        <v/>
      </c>
      <c r="C204" s="372" t="str">
        <f>IF('Word-Tracker'!C109=0,"",'Word-Tracker'!C109)</f>
        <v/>
      </c>
      <c r="D204" s="370"/>
      <c r="E204" s="370"/>
      <c r="F204" s="370"/>
      <c r="G204" s="370"/>
      <c r="H204" s="370"/>
      <c r="I204" s="370"/>
      <c r="J204" s="370"/>
      <c r="K204" s="370"/>
      <c r="L204" s="370"/>
    </row>
    <row r="205" spans="1:12" x14ac:dyDescent="0.25">
      <c r="A205" s="373" t="str">
        <f>IF(ISBLANK('Word-Tracker'!A110),"",'Word-Tracker'!A110)</f>
        <v/>
      </c>
      <c r="B205" s="372" t="str">
        <f>IF('Word-Tracker'!B110=0,"",'Word-Tracker'!B110)</f>
        <v/>
      </c>
      <c r="C205" s="372" t="str">
        <f>IF('Word-Tracker'!C110=0,"",'Word-Tracker'!C110)</f>
        <v/>
      </c>
      <c r="D205" s="370"/>
      <c r="E205" s="370"/>
      <c r="F205" s="370"/>
      <c r="G205" s="370"/>
      <c r="H205" s="370"/>
      <c r="I205" s="370"/>
      <c r="J205" s="370"/>
      <c r="K205" s="370"/>
      <c r="L205" s="370"/>
    </row>
    <row r="206" spans="1:12" x14ac:dyDescent="0.25">
      <c r="A206" s="373" t="str">
        <f>IF(ISBLANK('Word-Tracker'!A111),"",'Word-Tracker'!A111)</f>
        <v/>
      </c>
      <c r="B206" s="372" t="str">
        <f>IF('Word-Tracker'!B111=0,"",'Word-Tracker'!B111)</f>
        <v/>
      </c>
      <c r="C206" s="372" t="str">
        <f>IF('Word-Tracker'!C111=0,"",'Word-Tracker'!C111)</f>
        <v/>
      </c>
      <c r="D206" s="370"/>
      <c r="E206" s="370"/>
      <c r="F206" s="370"/>
      <c r="G206" s="370"/>
      <c r="H206" s="370"/>
      <c r="I206" s="370"/>
      <c r="J206" s="370"/>
      <c r="K206" s="370"/>
      <c r="L206" s="370"/>
    </row>
    <row r="207" spans="1:12" x14ac:dyDescent="0.25">
      <c r="A207" s="373" t="str">
        <f>IF(ISBLANK('Word-Tracker'!A112),"",'Word-Tracker'!A112)</f>
        <v/>
      </c>
      <c r="B207" s="372" t="str">
        <f>IF('Word-Tracker'!B112=0,"",'Word-Tracker'!B112)</f>
        <v/>
      </c>
      <c r="C207" s="372" t="str">
        <f>IF('Word-Tracker'!C112=0,"",'Word-Tracker'!C112)</f>
        <v/>
      </c>
      <c r="D207" s="370"/>
      <c r="E207" s="370"/>
      <c r="F207" s="370"/>
      <c r="G207" s="370"/>
      <c r="H207" s="370"/>
      <c r="I207" s="370"/>
      <c r="J207" s="370"/>
      <c r="K207" s="370"/>
      <c r="L207" s="370"/>
    </row>
    <row r="208" spans="1:12" x14ac:dyDescent="0.25">
      <c r="A208" s="373" t="str">
        <f>IF(ISBLANK('Word-Tracker'!A113),"",'Word-Tracker'!A113)</f>
        <v/>
      </c>
      <c r="B208" s="372" t="str">
        <f>IF('Word-Tracker'!B113=0,"",'Word-Tracker'!B113)</f>
        <v/>
      </c>
      <c r="C208" s="372" t="str">
        <f>IF('Word-Tracker'!C113=0,"",'Word-Tracker'!C113)</f>
        <v/>
      </c>
      <c r="D208" s="370"/>
      <c r="E208" s="370"/>
      <c r="F208" s="370"/>
      <c r="G208" s="370"/>
      <c r="H208" s="370"/>
      <c r="I208" s="370"/>
      <c r="J208" s="370"/>
      <c r="K208" s="370"/>
      <c r="L208" s="370"/>
    </row>
    <row r="209" spans="1:12" x14ac:dyDescent="0.25">
      <c r="A209" s="373" t="str">
        <f>IF(ISBLANK('Word-Tracker'!A114),"",'Word-Tracker'!A114)</f>
        <v/>
      </c>
      <c r="B209" s="372" t="str">
        <f>IF('Word-Tracker'!B114=0,"",'Word-Tracker'!B114)</f>
        <v/>
      </c>
      <c r="C209" s="372" t="str">
        <f>IF('Word-Tracker'!C114=0,"",'Word-Tracker'!C114)</f>
        <v/>
      </c>
      <c r="D209" s="370"/>
      <c r="E209" s="370"/>
      <c r="F209" s="370"/>
      <c r="G209" s="370"/>
      <c r="H209" s="370"/>
      <c r="I209" s="370"/>
      <c r="J209" s="370"/>
      <c r="K209" s="370"/>
      <c r="L209" s="370"/>
    </row>
    <row r="210" spans="1:12" x14ac:dyDescent="0.25">
      <c r="A210" s="373" t="str">
        <f>IF(ISBLANK('Word-Tracker'!A115),"",'Word-Tracker'!A115)</f>
        <v/>
      </c>
      <c r="B210" s="372" t="str">
        <f>IF('Word-Tracker'!B115=0,"",'Word-Tracker'!B115)</f>
        <v/>
      </c>
      <c r="C210" s="372" t="str">
        <f>IF('Word-Tracker'!C115=0,"",'Word-Tracker'!C115)</f>
        <v/>
      </c>
      <c r="D210" s="370"/>
      <c r="E210" s="370"/>
      <c r="F210" s="370"/>
      <c r="G210" s="370"/>
      <c r="H210" s="370"/>
      <c r="I210" s="370"/>
      <c r="J210" s="370"/>
      <c r="K210" s="370"/>
      <c r="L210" s="370"/>
    </row>
    <row r="211" spans="1:12" x14ac:dyDescent="0.25">
      <c r="A211" s="373" t="str">
        <f>IF(ISBLANK('Word-Tracker'!A116),"",'Word-Tracker'!A116)</f>
        <v/>
      </c>
      <c r="B211" s="372" t="str">
        <f>IF('Word-Tracker'!B116=0,"",'Word-Tracker'!B116)</f>
        <v/>
      </c>
      <c r="C211" s="372" t="str">
        <f>IF('Word-Tracker'!C116=0,"",'Word-Tracker'!C116)</f>
        <v/>
      </c>
      <c r="D211" s="370"/>
      <c r="E211" s="370"/>
      <c r="F211" s="370"/>
      <c r="G211" s="370"/>
      <c r="H211" s="370"/>
      <c r="I211" s="370"/>
      <c r="J211" s="370"/>
      <c r="K211" s="370"/>
      <c r="L211" s="370"/>
    </row>
    <row r="212" spans="1:12" x14ac:dyDescent="0.25">
      <c r="A212" s="373" t="str">
        <f>IF(ISBLANK('Word-Tracker'!A117),"",'Word-Tracker'!A117)</f>
        <v/>
      </c>
      <c r="B212" s="372" t="str">
        <f>IF('Word-Tracker'!B117=0,"",'Word-Tracker'!B117)</f>
        <v/>
      </c>
      <c r="C212" s="372" t="str">
        <f>IF('Word-Tracker'!C117=0,"",'Word-Tracker'!C117)</f>
        <v/>
      </c>
      <c r="D212" s="370"/>
      <c r="E212" s="370"/>
      <c r="F212" s="370"/>
      <c r="G212" s="370"/>
      <c r="H212" s="370"/>
      <c r="I212" s="370"/>
      <c r="J212" s="370"/>
      <c r="K212" s="370"/>
      <c r="L212" s="370"/>
    </row>
    <row r="213" spans="1:12" x14ac:dyDescent="0.25">
      <c r="A213" s="373" t="str">
        <f>IF(ISBLANK('Word-Tracker'!A118),"",'Word-Tracker'!A118)</f>
        <v/>
      </c>
      <c r="B213" s="372" t="str">
        <f>IF('Word-Tracker'!B118=0,"",'Word-Tracker'!B118)</f>
        <v/>
      </c>
      <c r="C213" s="372" t="str">
        <f>IF('Word-Tracker'!C118=0,"",'Word-Tracker'!C118)</f>
        <v/>
      </c>
      <c r="D213" s="370"/>
      <c r="E213" s="370"/>
      <c r="F213" s="370"/>
      <c r="G213" s="370"/>
      <c r="H213" s="370"/>
      <c r="I213" s="370"/>
      <c r="J213" s="370"/>
      <c r="K213" s="370"/>
      <c r="L213" s="370"/>
    </row>
    <row r="214" spans="1:12" x14ac:dyDescent="0.25">
      <c r="A214" s="373" t="str">
        <f>IF(ISBLANK('Word-Tracker'!A119),"",'Word-Tracker'!A119)</f>
        <v/>
      </c>
      <c r="B214" s="372" t="str">
        <f>IF('Word-Tracker'!B119=0,"",'Word-Tracker'!B119)</f>
        <v/>
      </c>
      <c r="C214" s="372" t="str">
        <f>IF('Word-Tracker'!C119=0,"",'Word-Tracker'!C119)</f>
        <v/>
      </c>
      <c r="D214" s="370"/>
      <c r="E214" s="370"/>
      <c r="F214" s="370"/>
      <c r="G214" s="370"/>
      <c r="H214" s="370"/>
      <c r="I214" s="370"/>
      <c r="J214" s="370"/>
      <c r="K214" s="370"/>
      <c r="L214" s="370"/>
    </row>
    <row r="215" spans="1:12" x14ac:dyDescent="0.25">
      <c r="A215" s="373" t="str">
        <f>IF(ISBLANK('Word-Tracker'!A120),"",'Word-Tracker'!A120)</f>
        <v/>
      </c>
      <c r="B215" s="372" t="str">
        <f>IF('Word-Tracker'!B120=0,"",'Word-Tracker'!B120)</f>
        <v/>
      </c>
      <c r="C215" s="372" t="str">
        <f>IF('Word-Tracker'!C120=0,"",'Word-Tracker'!C120)</f>
        <v/>
      </c>
      <c r="D215" s="370"/>
      <c r="E215" s="370"/>
      <c r="F215" s="370"/>
      <c r="G215" s="370"/>
      <c r="H215" s="370"/>
      <c r="I215" s="370"/>
      <c r="J215" s="370"/>
      <c r="K215" s="370"/>
      <c r="L215" s="370"/>
    </row>
    <row r="216" spans="1:12" x14ac:dyDescent="0.25">
      <c r="A216" s="373" t="str">
        <f>IF(ISBLANK('Word-Tracker'!A121),"",'Word-Tracker'!A121)</f>
        <v/>
      </c>
      <c r="B216" s="372" t="str">
        <f>IF('Word-Tracker'!B121=0,"",'Word-Tracker'!B121)</f>
        <v/>
      </c>
      <c r="C216" s="372" t="str">
        <f>IF('Word-Tracker'!C121=0,"",'Word-Tracker'!C121)</f>
        <v/>
      </c>
      <c r="D216" s="370"/>
      <c r="E216" s="370"/>
      <c r="F216" s="370"/>
      <c r="G216" s="370"/>
      <c r="H216" s="370"/>
      <c r="I216" s="370"/>
      <c r="J216" s="370"/>
      <c r="K216" s="370"/>
      <c r="L216" s="370"/>
    </row>
    <row r="217" spans="1:12" x14ac:dyDescent="0.25">
      <c r="A217" s="373" t="str">
        <f>IF(ISBLANK('Word-Tracker'!A122),"",'Word-Tracker'!A122)</f>
        <v/>
      </c>
      <c r="B217" s="372" t="str">
        <f>IF('Word-Tracker'!B122=0,"",'Word-Tracker'!B122)</f>
        <v/>
      </c>
      <c r="C217" s="372" t="str">
        <f>IF('Word-Tracker'!C122=0,"",'Word-Tracker'!C122)</f>
        <v/>
      </c>
      <c r="D217" s="370"/>
      <c r="E217" s="370"/>
      <c r="F217" s="370"/>
      <c r="G217" s="370"/>
      <c r="H217" s="370"/>
      <c r="I217" s="370"/>
      <c r="J217" s="370"/>
      <c r="K217" s="370"/>
      <c r="L217" s="370"/>
    </row>
    <row r="218" spans="1:12" x14ac:dyDescent="0.25">
      <c r="A218" s="373" t="str">
        <f>IF(ISBLANK('Word-Tracker'!A123),"",'Word-Tracker'!A123)</f>
        <v/>
      </c>
      <c r="B218" s="372" t="str">
        <f>IF('Word-Tracker'!B123=0,"",'Word-Tracker'!B123)</f>
        <v/>
      </c>
      <c r="C218" s="372" t="str">
        <f>IF('Word-Tracker'!C123=0,"",'Word-Tracker'!C123)</f>
        <v/>
      </c>
      <c r="D218" s="370"/>
      <c r="E218" s="370"/>
      <c r="F218" s="370"/>
      <c r="G218" s="370"/>
      <c r="H218" s="370"/>
      <c r="I218" s="370"/>
      <c r="J218" s="370"/>
      <c r="K218" s="370"/>
      <c r="L218" s="370"/>
    </row>
    <row r="219" spans="1:12" x14ac:dyDescent="0.25">
      <c r="A219" s="373" t="str">
        <f>IF(ISBLANK('Word-Tracker'!A124),"",'Word-Tracker'!A124)</f>
        <v/>
      </c>
      <c r="B219" s="372" t="str">
        <f>IF('Word-Tracker'!B124=0,"",'Word-Tracker'!B124)</f>
        <v/>
      </c>
      <c r="C219" s="372" t="str">
        <f>IF('Word-Tracker'!C124=0,"",'Word-Tracker'!C124)</f>
        <v/>
      </c>
      <c r="D219" s="370"/>
      <c r="E219" s="370"/>
      <c r="F219" s="370"/>
      <c r="G219" s="370"/>
      <c r="H219" s="370"/>
      <c r="I219" s="370"/>
      <c r="J219" s="370"/>
      <c r="K219" s="370"/>
      <c r="L219" s="370"/>
    </row>
    <row r="220" spans="1:12" x14ac:dyDescent="0.25">
      <c r="A220" s="373" t="str">
        <f>IF(ISBLANK('Word-Tracker'!A125),"",'Word-Tracker'!A125)</f>
        <v/>
      </c>
      <c r="B220" s="372" t="str">
        <f>IF('Word-Tracker'!B125=0,"",'Word-Tracker'!B125)</f>
        <v/>
      </c>
      <c r="C220" s="372" t="str">
        <f>IF('Word-Tracker'!C125=0,"",'Word-Tracker'!C125)</f>
        <v/>
      </c>
      <c r="D220" s="370"/>
      <c r="E220" s="370"/>
      <c r="F220" s="370"/>
      <c r="G220" s="370"/>
      <c r="H220" s="370"/>
      <c r="I220" s="370"/>
      <c r="J220" s="370"/>
      <c r="K220" s="370"/>
      <c r="L220" s="370"/>
    </row>
    <row r="221" spans="1:12" x14ac:dyDescent="0.25">
      <c r="A221" s="373" t="str">
        <f>IF(ISBLANK('Word-Tracker'!A126),"",'Word-Tracker'!A126)</f>
        <v/>
      </c>
      <c r="B221" s="372" t="str">
        <f>IF('Word-Tracker'!B126=0,"",'Word-Tracker'!B126)</f>
        <v/>
      </c>
      <c r="C221" s="372" t="str">
        <f>IF('Word-Tracker'!C126=0,"",'Word-Tracker'!C126)</f>
        <v/>
      </c>
      <c r="D221" s="370"/>
      <c r="E221" s="370"/>
      <c r="F221" s="370"/>
      <c r="G221" s="370"/>
      <c r="H221" s="370"/>
      <c r="I221" s="370"/>
      <c r="J221" s="370"/>
      <c r="K221" s="370"/>
      <c r="L221" s="370"/>
    </row>
    <row r="222" spans="1:12" x14ac:dyDescent="0.25">
      <c r="A222" s="373" t="str">
        <f>IF(ISBLANK('Word-Tracker'!A127),"",'Word-Tracker'!A127)</f>
        <v/>
      </c>
      <c r="B222" s="372" t="str">
        <f>IF('Word-Tracker'!B127=0,"",'Word-Tracker'!B127)</f>
        <v/>
      </c>
      <c r="C222" s="372" t="str">
        <f>IF('Word-Tracker'!C127=0,"",'Word-Tracker'!C127)</f>
        <v/>
      </c>
      <c r="D222" s="370"/>
      <c r="E222" s="370"/>
      <c r="F222" s="370"/>
      <c r="G222" s="370"/>
      <c r="H222" s="370"/>
      <c r="I222" s="370"/>
      <c r="J222" s="370"/>
      <c r="K222" s="370"/>
      <c r="L222" s="370"/>
    </row>
    <row r="223" spans="1:12" x14ac:dyDescent="0.25">
      <c r="A223" s="373" t="str">
        <f>IF(ISBLANK('Word-Tracker'!A128),"",'Word-Tracker'!A128)</f>
        <v/>
      </c>
      <c r="B223" s="372" t="str">
        <f>IF('Word-Tracker'!B128=0,"",'Word-Tracker'!B128)</f>
        <v/>
      </c>
      <c r="C223" s="372" t="str">
        <f>IF('Word-Tracker'!C128=0,"",'Word-Tracker'!C128)</f>
        <v/>
      </c>
      <c r="D223" s="370"/>
      <c r="E223" s="370"/>
      <c r="F223" s="370"/>
      <c r="G223" s="370"/>
      <c r="H223" s="370"/>
      <c r="I223" s="370"/>
      <c r="J223" s="370"/>
      <c r="K223" s="370"/>
      <c r="L223" s="370"/>
    </row>
    <row r="224" spans="1:12" x14ac:dyDescent="0.25">
      <c r="A224" s="373" t="str">
        <f>IF(ISBLANK('Word-Tracker'!A129),"",'Word-Tracker'!A129)</f>
        <v/>
      </c>
      <c r="B224" s="372" t="str">
        <f>IF('Word-Tracker'!B129=0,"",'Word-Tracker'!B129)</f>
        <v/>
      </c>
      <c r="C224" s="372" t="str">
        <f>IF('Word-Tracker'!C129=0,"",'Word-Tracker'!C129)</f>
        <v/>
      </c>
      <c r="D224" s="370"/>
      <c r="E224" s="370"/>
      <c r="F224" s="370"/>
      <c r="G224" s="370"/>
      <c r="H224" s="370"/>
      <c r="I224" s="370"/>
      <c r="J224" s="370"/>
      <c r="K224" s="370"/>
      <c r="L224" s="370"/>
    </row>
    <row r="225" spans="1:12" x14ac:dyDescent="0.25">
      <c r="A225" s="373" t="str">
        <f>IF(ISBLANK('Word-Tracker'!A130),"",'Word-Tracker'!A130)</f>
        <v/>
      </c>
      <c r="B225" s="372" t="str">
        <f>IF('Word-Tracker'!B130=0,"",'Word-Tracker'!B130)</f>
        <v/>
      </c>
      <c r="C225" s="372" t="str">
        <f>IF('Word-Tracker'!C130=0,"",'Word-Tracker'!C130)</f>
        <v/>
      </c>
      <c r="D225" s="370"/>
      <c r="E225" s="370"/>
      <c r="F225" s="370"/>
      <c r="G225" s="370"/>
      <c r="H225" s="370"/>
      <c r="I225" s="370"/>
      <c r="J225" s="370"/>
      <c r="K225" s="370"/>
      <c r="L225" s="370"/>
    </row>
    <row r="226" spans="1:12" x14ac:dyDescent="0.25">
      <c r="A226" s="373" t="str">
        <f>IF(ISBLANK('Word-Tracker'!A131),"",'Word-Tracker'!A131)</f>
        <v/>
      </c>
      <c r="B226" s="372" t="str">
        <f>IF('Word-Tracker'!B131=0,"",'Word-Tracker'!B131)</f>
        <v/>
      </c>
      <c r="C226" s="372" t="str">
        <f>IF('Word-Tracker'!C131=0,"",'Word-Tracker'!C131)</f>
        <v/>
      </c>
      <c r="D226" s="370"/>
      <c r="E226" s="370"/>
      <c r="F226" s="370"/>
      <c r="G226" s="370"/>
      <c r="H226" s="370"/>
      <c r="I226" s="370"/>
      <c r="J226" s="370"/>
      <c r="K226" s="370"/>
      <c r="L226" s="370"/>
    </row>
    <row r="227" spans="1:12" x14ac:dyDescent="0.25">
      <c r="A227" s="373" t="str">
        <f>IF(ISBLANK('Word-Tracker'!A132),"",'Word-Tracker'!A132)</f>
        <v/>
      </c>
      <c r="B227" s="372" t="str">
        <f>IF('Word-Tracker'!B132=0,"",'Word-Tracker'!B132)</f>
        <v/>
      </c>
      <c r="C227" s="372" t="str">
        <f>IF('Word-Tracker'!C132=0,"",'Word-Tracker'!C132)</f>
        <v/>
      </c>
      <c r="D227" s="370"/>
      <c r="E227" s="370"/>
      <c r="F227" s="370"/>
      <c r="G227" s="370"/>
      <c r="H227" s="370"/>
      <c r="I227" s="370"/>
      <c r="J227" s="370"/>
      <c r="K227" s="370"/>
      <c r="L227" s="370"/>
    </row>
    <row r="228" spans="1:12" x14ac:dyDescent="0.25">
      <c r="A228" s="373" t="str">
        <f>IF(ISBLANK('Word-Tracker'!A133),"",'Word-Tracker'!A133)</f>
        <v/>
      </c>
      <c r="B228" s="372" t="str">
        <f>IF('Word-Tracker'!B133=0,"",'Word-Tracker'!B133)</f>
        <v/>
      </c>
      <c r="C228" s="372" t="str">
        <f>IF('Word-Tracker'!C133=0,"",'Word-Tracker'!C133)</f>
        <v/>
      </c>
      <c r="D228" s="370"/>
      <c r="E228" s="370"/>
      <c r="F228" s="370"/>
      <c r="G228" s="370"/>
      <c r="H228" s="370"/>
      <c r="I228" s="370"/>
      <c r="J228" s="370"/>
      <c r="K228" s="370"/>
      <c r="L228" s="370"/>
    </row>
    <row r="229" spans="1:12" x14ac:dyDescent="0.25">
      <c r="A229" s="373" t="str">
        <f>IF(ISBLANK('Word-Tracker'!A134),"",'Word-Tracker'!A134)</f>
        <v/>
      </c>
      <c r="B229" s="372" t="str">
        <f>IF('Word-Tracker'!B134=0,"",'Word-Tracker'!B134)</f>
        <v/>
      </c>
      <c r="C229" s="372" t="str">
        <f>IF('Word-Tracker'!C134=0,"",'Word-Tracker'!C134)</f>
        <v/>
      </c>
      <c r="D229" s="370"/>
      <c r="E229" s="370"/>
      <c r="F229" s="370"/>
      <c r="G229" s="370"/>
      <c r="H229" s="370"/>
      <c r="I229" s="370"/>
      <c r="J229" s="370"/>
      <c r="K229" s="370"/>
      <c r="L229" s="370"/>
    </row>
    <row r="230" spans="1:12" x14ac:dyDescent="0.25">
      <c r="A230" s="373" t="str">
        <f>IF(ISBLANK('Word-Tracker'!A135),"",'Word-Tracker'!A135)</f>
        <v/>
      </c>
      <c r="B230" s="372" t="str">
        <f>IF('Word-Tracker'!B135=0,"",'Word-Tracker'!B135)</f>
        <v/>
      </c>
      <c r="C230" s="372" t="str">
        <f>IF('Word-Tracker'!C135=0,"",'Word-Tracker'!C135)</f>
        <v/>
      </c>
      <c r="D230" s="370"/>
      <c r="E230" s="370"/>
      <c r="F230" s="370"/>
      <c r="G230" s="370"/>
      <c r="H230" s="370"/>
      <c r="I230" s="370"/>
      <c r="J230" s="370"/>
      <c r="K230" s="370"/>
      <c r="L230" s="370"/>
    </row>
    <row r="231" spans="1:12" x14ac:dyDescent="0.25">
      <c r="A231" s="373" t="str">
        <f>IF(ISBLANK('Word-Tracker'!A136),"",'Word-Tracker'!A136)</f>
        <v/>
      </c>
      <c r="B231" s="372" t="str">
        <f>IF('Word-Tracker'!B136=0,"",'Word-Tracker'!B136)</f>
        <v/>
      </c>
      <c r="C231" s="372" t="str">
        <f>IF('Word-Tracker'!C136=0,"",'Word-Tracker'!C136)</f>
        <v/>
      </c>
      <c r="D231" s="370"/>
      <c r="E231" s="370"/>
      <c r="F231" s="370"/>
      <c r="G231" s="370"/>
      <c r="H231" s="370"/>
      <c r="I231" s="370"/>
      <c r="J231" s="370"/>
      <c r="K231" s="370"/>
      <c r="L231" s="370"/>
    </row>
    <row r="232" spans="1:12" x14ac:dyDescent="0.25">
      <c r="A232" s="373" t="str">
        <f>IF(ISBLANK('Word-Tracker'!A137),"",'Word-Tracker'!A137)</f>
        <v/>
      </c>
      <c r="B232" s="372" t="str">
        <f>IF('Word-Tracker'!B137=0,"",'Word-Tracker'!B137)</f>
        <v/>
      </c>
      <c r="C232" s="372" t="str">
        <f>IF('Word-Tracker'!C137=0,"",'Word-Tracker'!C137)</f>
        <v/>
      </c>
      <c r="D232" s="370"/>
      <c r="E232" s="370"/>
      <c r="F232" s="370"/>
      <c r="G232" s="370"/>
      <c r="H232" s="370"/>
      <c r="I232" s="370"/>
      <c r="J232" s="370"/>
      <c r="K232" s="370"/>
      <c r="L232" s="370"/>
    </row>
    <row r="233" spans="1:12" x14ac:dyDescent="0.25">
      <c r="A233" s="373" t="str">
        <f>IF(ISBLANK('Word-Tracker'!A138),"",'Word-Tracker'!A138)</f>
        <v/>
      </c>
      <c r="B233" s="372" t="str">
        <f>IF('Word-Tracker'!B138=0,"",'Word-Tracker'!B138)</f>
        <v/>
      </c>
      <c r="C233" s="372" t="str">
        <f>IF('Word-Tracker'!C138=0,"",'Word-Tracker'!C138)</f>
        <v/>
      </c>
      <c r="D233" s="370"/>
      <c r="E233" s="370"/>
      <c r="F233" s="370"/>
      <c r="G233" s="370"/>
      <c r="H233" s="370"/>
      <c r="I233" s="370"/>
      <c r="J233" s="370"/>
      <c r="K233" s="370"/>
      <c r="L233" s="370"/>
    </row>
    <row r="234" spans="1:12" x14ac:dyDescent="0.25">
      <c r="A234" s="373" t="str">
        <f>IF(ISBLANK('Word-Tracker'!A139),"",'Word-Tracker'!A139)</f>
        <v/>
      </c>
      <c r="B234" s="372" t="str">
        <f>IF('Word-Tracker'!B139=0,"",'Word-Tracker'!B139)</f>
        <v/>
      </c>
      <c r="C234" s="372" t="str">
        <f>IF('Word-Tracker'!C139=0,"",'Word-Tracker'!C139)</f>
        <v/>
      </c>
      <c r="D234" s="370"/>
      <c r="E234" s="370"/>
      <c r="F234" s="370"/>
      <c r="G234" s="370"/>
      <c r="H234" s="370"/>
      <c r="I234" s="370"/>
      <c r="J234" s="370"/>
      <c r="K234" s="370"/>
      <c r="L234" s="370"/>
    </row>
    <row r="235" spans="1:12" x14ac:dyDescent="0.25">
      <c r="A235" s="373" t="str">
        <f>IF(ISBLANK('Word-Tracker'!A140),"",'Word-Tracker'!A140)</f>
        <v/>
      </c>
      <c r="B235" s="372" t="str">
        <f>IF('Word-Tracker'!B140=0,"",'Word-Tracker'!B140)</f>
        <v/>
      </c>
      <c r="C235" s="372" t="str">
        <f>IF('Word-Tracker'!C140=0,"",'Word-Tracker'!C140)</f>
        <v/>
      </c>
      <c r="D235" s="370"/>
      <c r="E235" s="370"/>
      <c r="F235" s="370"/>
      <c r="G235" s="370"/>
      <c r="H235" s="370"/>
      <c r="I235" s="370"/>
      <c r="J235" s="370"/>
      <c r="K235" s="370"/>
      <c r="L235" s="370"/>
    </row>
    <row r="236" spans="1:12" x14ac:dyDescent="0.25">
      <c r="A236" s="373" t="str">
        <f>IF(ISBLANK('Word-Tracker'!A141),"",'Word-Tracker'!A141)</f>
        <v/>
      </c>
      <c r="B236" s="372" t="str">
        <f>IF('Word-Tracker'!B141=0,"",'Word-Tracker'!B141)</f>
        <v/>
      </c>
      <c r="C236" s="372" t="str">
        <f>IF('Word-Tracker'!C141=0,"",'Word-Tracker'!C141)</f>
        <v/>
      </c>
      <c r="D236" s="370"/>
      <c r="E236" s="370"/>
      <c r="F236" s="370"/>
      <c r="G236" s="370"/>
      <c r="H236" s="370"/>
      <c r="I236" s="370"/>
      <c r="J236" s="370"/>
      <c r="K236" s="370"/>
      <c r="L236" s="370"/>
    </row>
    <row r="237" spans="1:12" x14ac:dyDescent="0.25">
      <c r="A237" s="373" t="str">
        <f>IF(ISBLANK('Word-Tracker'!A142),"",'Word-Tracker'!A142)</f>
        <v/>
      </c>
      <c r="B237" s="372" t="str">
        <f>IF('Word-Tracker'!B142=0,"",'Word-Tracker'!B142)</f>
        <v/>
      </c>
      <c r="C237" s="372" t="str">
        <f>IF('Word-Tracker'!C142=0,"",'Word-Tracker'!C142)</f>
        <v/>
      </c>
      <c r="D237" s="370"/>
      <c r="E237" s="370"/>
      <c r="F237" s="370"/>
      <c r="G237" s="370"/>
      <c r="H237" s="370"/>
      <c r="I237" s="370"/>
      <c r="J237" s="370"/>
      <c r="K237" s="370"/>
      <c r="L237" s="370"/>
    </row>
    <row r="238" spans="1:12" x14ac:dyDescent="0.25">
      <c r="A238" s="373" t="str">
        <f>IF(ISBLANK('Word-Tracker'!A143),"",'Word-Tracker'!A143)</f>
        <v/>
      </c>
      <c r="B238" s="372" t="str">
        <f>IF('Word-Tracker'!B143=0,"",'Word-Tracker'!B143)</f>
        <v/>
      </c>
      <c r="C238" s="372" t="str">
        <f>IF('Word-Tracker'!C143=0,"",'Word-Tracker'!C143)</f>
        <v/>
      </c>
      <c r="D238" s="370"/>
      <c r="E238" s="370"/>
      <c r="F238" s="370"/>
      <c r="G238" s="370"/>
      <c r="H238" s="370"/>
      <c r="I238" s="370"/>
      <c r="J238" s="370"/>
      <c r="K238" s="370"/>
      <c r="L238" s="370"/>
    </row>
    <row r="239" spans="1:12" x14ac:dyDescent="0.25">
      <c r="A239" s="373" t="str">
        <f>IF(ISBLANK('Word-Tracker'!A144),"",'Word-Tracker'!A144)</f>
        <v/>
      </c>
      <c r="B239" s="372" t="str">
        <f>IF('Word-Tracker'!B144=0,"",'Word-Tracker'!B144)</f>
        <v/>
      </c>
      <c r="C239" s="372" t="str">
        <f>IF('Word-Tracker'!C144=0,"",'Word-Tracker'!C144)</f>
        <v/>
      </c>
      <c r="D239" s="370"/>
      <c r="E239" s="370"/>
      <c r="F239" s="370"/>
      <c r="G239" s="370"/>
      <c r="H239" s="370"/>
      <c r="I239" s="370"/>
      <c r="J239" s="370"/>
      <c r="K239" s="370"/>
      <c r="L239" s="370"/>
    </row>
    <row r="240" spans="1:12" x14ac:dyDescent="0.25">
      <c r="A240" s="373" t="str">
        <f>IF(ISBLANK('Word-Tracker'!A145),"",'Word-Tracker'!A145)</f>
        <v/>
      </c>
      <c r="B240" s="372" t="str">
        <f>IF('Word-Tracker'!B145=0,"",'Word-Tracker'!B145)</f>
        <v/>
      </c>
      <c r="C240" s="372" t="str">
        <f>IF('Word-Tracker'!C145=0,"",'Word-Tracker'!C145)</f>
        <v/>
      </c>
      <c r="D240" s="370"/>
      <c r="E240" s="370"/>
      <c r="F240" s="370"/>
      <c r="G240" s="370"/>
      <c r="H240" s="370"/>
      <c r="I240" s="370"/>
      <c r="J240" s="370"/>
      <c r="K240" s="370"/>
      <c r="L240" s="370"/>
    </row>
    <row r="241" spans="1:12" x14ac:dyDescent="0.25">
      <c r="A241" s="373" t="str">
        <f>IF(ISBLANK('Word-Tracker'!A146),"",'Word-Tracker'!A146)</f>
        <v/>
      </c>
      <c r="B241" s="372" t="str">
        <f>IF('Word-Tracker'!B146=0,"",'Word-Tracker'!B146)</f>
        <v/>
      </c>
      <c r="C241" s="372" t="str">
        <f>IF('Word-Tracker'!C146=0,"",'Word-Tracker'!C146)</f>
        <v/>
      </c>
      <c r="D241" s="370"/>
      <c r="E241" s="370"/>
      <c r="F241" s="370"/>
      <c r="G241" s="370"/>
      <c r="H241" s="370"/>
      <c r="I241" s="370"/>
      <c r="J241" s="370"/>
      <c r="K241" s="370"/>
      <c r="L241" s="370"/>
    </row>
    <row r="242" spans="1:12" x14ac:dyDescent="0.25">
      <c r="A242" s="373" t="str">
        <f>IF(ISBLANK('Word-Tracker'!A147),"",'Word-Tracker'!A147)</f>
        <v/>
      </c>
      <c r="B242" s="372" t="str">
        <f>IF('Word-Tracker'!B147=0,"",'Word-Tracker'!B147)</f>
        <v/>
      </c>
      <c r="C242" s="372" t="str">
        <f>IF('Word-Tracker'!C147=0,"",'Word-Tracker'!C147)</f>
        <v/>
      </c>
      <c r="D242" s="370"/>
      <c r="E242" s="370"/>
      <c r="F242" s="370"/>
      <c r="G242" s="370"/>
      <c r="H242" s="370"/>
      <c r="I242" s="370"/>
      <c r="J242" s="370"/>
      <c r="K242" s="370"/>
      <c r="L242" s="370"/>
    </row>
    <row r="243" spans="1:12" x14ac:dyDescent="0.25">
      <c r="A243" s="373" t="str">
        <f>IF(ISBLANK('Word-Tracker'!A148),"",'Word-Tracker'!A148)</f>
        <v/>
      </c>
      <c r="B243" s="372" t="str">
        <f>IF('Word-Tracker'!B148=0,"",'Word-Tracker'!B148)</f>
        <v/>
      </c>
      <c r="C243" s="372" t="str">
        <f>IF('Word-Tracker'!C148=0,"",'Word-Tracker'!C148)</f>
        <v/>
      </c>
      <c r="D243" s="370"/>
      <c r="E243" s="370"/>
      <c r="F243" s="370"/>
      <c r="G243" s="370"/>
      <c r="H243" s="370"/>
      <c r="I243" s="370"/>
      <c r="J243" s="370"/>
      <c r="K243" s="370"/>
      <c r="L243" s="370"/>
    </row>
    <row r="244" spans="1:12" x14ac:dyDescent="0.25">
      <c r="A244" s="373" t="str">
        <f>IF(ISBLANK('Word-Tracker'!A149),"",'Word-Tracker'!A149)</f>
        <v/>
      </c>
      <c r="B244" s="372" t="str">
        <f>IF('Word-Tracker'!B149=0,"",'Word-Tracker'!B149)</f>
        <v/>
      </c>
      <c r="C244" s="372" t="str">
        <f>IF('Word-Tracker'!C149=0,"",'Word-Tracker'!C149)</f>
        <v/>
      </c>
      <c r="D244" s="370"/>
      <c r="E244" s="370"/>
      <c r="F244" s="370"/>
      <c r="G244" s="370"/>
      <c r="H244" s="370"/>
      <c r="I244" s="370"/>
      <c r="J244" s="370"/>
      <c r="K244" s="370"/>
      <c r="L244" s="370"/>
    </row>
    <row r="245" spans="1:12" x14ac:dyDescent="0.25">
      <c r="A245" s="373" t="str">
        <f>IF(ISBLANK('Word-Tracker'!A150),"",'Word-Tracker'!A150)</f>
        <v/>
      </c>
      <c r="B245" s="372" t="str">
        <f>IF('Word-Tracker'!B150=0,"",'Word-Tracker'!B150)</f>
        <v/>
      </c>
      <c r="C245" s="372" t="str">
        <f>IF('Word-Tracker'!C150=0,"",'Word-Tracker'!C150)</f>
        <v/>
      </c>
      <c r="D245" s="370"/>
      <c r="E245" s="370"/>
      <c r="F245" s="370"/>
      <c r="G245" s="370"/>
      <c r="H245" s="370"/>
      <c r="I245" s="370"/>
      <c r="J245" s="370"/>
      <c r="K245" s="370"/>
      <c r="L245" s="370"/>
    </row>
    <row r="246" spans="1:12" x14ac:dyDescent="0.25">
      <c r="A246" s="373" t="str">
        <f>IF(ISBLANK('Word-Tracker'!A151),"",'Word-Tracker'!A151)</f>
        <v/>
      </c>
      <c r="B246" s="372" t="str">
        <f>IF('Word-Tracker'!B151=0,"",'Word-Tracker'!B151)</f>
        <v/>
      </c>
      <c r="C246" s="372" t="str">
        <f>IF('Word-Tracker'!C151=0,"",'Word-Tracker'!C151)</f>
        <v/>
      </c>
      <c r="D246" s="370"/>
      <c r="E246" s="370"/>
      <c r="F246" s="370"/>
      <c r="G246" s="370"/>
      <c r="H246" s="370"/>
      <c r="I246" s="370"/>
      <c r="J246" s="370"/>
      <c r="K246" s="370"/>
      <c r="L246" s="370"/>
    </row>
    <row r="247" spans="1:12" x14ac:dyDescent="0.25">
      <c r="A247" s="373" t="str">
        <f>IF(ISBLANK('Word-Tracker'!A152),"",'Word-Tracker'!A152)</f>
        <v/>
      </c>
      <c r="B247" s="372" t="str">
        <f>IF('Word-Tracker'!B152=0,"",'Word-Tracker'!B152)</f>
        <v/>
      </c>
      <c r="C247" s="372" t="str">
        <f>IF('Word-Tracker'!C152=0,"",'Word-Tracker'!C152)</f>
        <v/>
      </c>
      <c r="D247" s="370"/>
      <c r="E247" s="370"/>
      <c r="F247" s="370"/>
      <c r="G247" s="370"/>
      <c r="H247" s="370"/>
      <c r="I247" s="370"/>
      <c r="J247" s="370"/>
      <c r="K247" s="370"/>
      <c r="L247" s="370"/>
    </row>
    <row r="248" spans="1:12" x14ac:dyDescent="0.25">
      <c r="A248" s="373" t="str">
        <f>IF(ISBLANK('Word-Tracker'!A153),"",'Word-Tracker'!A153)</f>
        <v/>
      </c>
      <c r="B248" s="372" t="str">
        <f>IF('Word-Tracker'!B153=0,"",'Word-Tracker'!B153)</f>
        <v/>
      </c>
      <c r="C248" s="372" t="str">
        <f>IF('Word-Tracker'!C153=0,"",'Word-Tracker'!C153)</f>
        <v/>
      </c>
      <c r="D248" s="370"/>
      <c r="E248" s="370"/>
      <c r="F248" s="370"/>
      <c r="G248" s="370"/>
      <c r="H248" s="370"/>
      <c r="I248" s="370"/>
      <c r="J248" s="370"/>
      <c r="K248" s="370"/>
      <c r="L248" s="370"/>
    </row>
    <row r="249" spans="1:12" x14ac:dyDescent="0.25">
      <c r="A249" s="373" t="str">
        <f>IF(ISBLANK('Word-Tracker'!A154),"",'Word-Tracker'!A154)</f>
        <v/>
      </c>
      <c r="B249" s="372" t="str">
        <f>IF('Word-Tracker'!B154=0,"",'Word-Tracker'!B154)</f>
        <v/>
      </c>
      <c r="C249" s="372" t="str">
        <f>IF('Word-Tracker'!C154=0,"",'Word-Tracker'!C154)</f>
        <v/>
      </c>
      <c r="D249" s="370"/>
      <c r="E249" s="370"/>
      <c r="F249" s="370"/>
      <c r="G249" s="370"/>
      <c r="H249" s="370"/>
      <c r="I249" s="370"/>
      <c r="J249" s="370"/>
      <c r="K249" s="370"/>
      <c r="L249" s="370"/>
    </row>
    <row r="250" spans="1:12" x14ac:dyDescent="0.25">
      <c r="A250" s="373" t="str">
        <f>IF(ISBLANK('Word-Tracker'!A155),"",'Word-Tracker'!A155)</f>
        <v/>
      </c>
      <c r="B250" s="372" t="str">
        <f>IF('Word-Tracker'!B155=0,"",'Word-Tracker'!B155)</f>
        <v/>
      </c>
      <c r="C250" s="372" t="str">
        <f>IF('Word-Tracker'!C155=0,"",'Word-Tracker'!C155)</f>
        <v/>
      </c>
      <c r="D250" s="370"/>
      <c r="E250" s="370"/>
      <c r="F250" s="370"/>
      <c r="G250" s="370"/>
      <c r="H250" s="370"/>
      <c r="I250" s="370"/>
      <c r="J250" s="370"/>
      <c r="K250" s="370"/>
      <c r="L250" s="370"/>
    </row>
    <row r="251" spans="1:12" x14ac:dyDescent="0.25">
      <c r="A251" s="373" t="str">
        <f>IF(ISBLANK('Word-Tracker'!A156),"",'Word-Tracker'!A156)</f>
        <v/>
      </c>
      <c r="B251" s="372" t="str">
        <f>IF('Word-Tracker'!B156=0,"",'Word-Tracker'!B156)</f>
        <v/>
      </c>
      <c r="C251" s="372" t="str">
        <f>IF('Word-Tracker'!C156=0,"",'Word-Tracker'!C156)</f>
        <v/>
      </c>
      <c r="D251" s="370"/>
      <c r="E251" s="370"/>
      <c r="F251" s="370"/>
      <c r="G251" s="370"/>
      <c r="H251" s="370"/>
      <c r="I251" s="370"/>
      <c r="J251" s="370"/>
      <c r="K251" s="370"/>
      <c r="L251" s="370"/>
    </row>
    <row r="252" spans="1:12" x14ac:dyDescent="0.25">
      <c r="A252" s="373" t="str">
        <f>IF(ISBLANK('Word-Tracker'!A157),"",'Word-Tracker'!A157)</f>
        <v/>
      </c>
      <c r="B252" s="372" t="str">
        <f>IF('Word-Tracker'!B157=0,"",'Word-Tracker'!B157)</f>
        <v/>
      </c>
      <c r="C252" s="372" t="str">
        <f>IF('Word-Tracker'!C157=0,"",'Word-Tracker'!C157)</f>
        <v/>
      </c>
      <c r="D252" s="370"/>
      <c r="E252" s="370"/>
      <c r="F252" s="370"/>
      <c r="G252" s="370"/>
      <c r="H252" s="370"/>
      <c r="I252" s="370"/>
      <c r="J252" s="370"/>
      <c r="K252" s="370"/>
      <c r="L252" s="370"/>
    </row>
    <row r="253" spans="1:12" x14ac:dyDescent="0.25">
      <c r="A253" s="373" t="str">
        <f>IF(ISBLANK('Word-Tracker'!A158),"",'Word-Tracker'!A158)</f>
        <v/>
      </c>
      <c r="B253" s="372" t="str">
        <f>IF('Word-Tracker'!B158=0,"",'Word-Tracker'!B158)</f>
        <v/>
      </c>
      <c r="C253" s="372" t="str">
        <f>IF('Word-Tracker'!C158=0,"",'Word-Tracker'!C158)</f>
        <v/>
      </c>
      <c r="D253" s="370"/>
      <c r="E253" s="370"/>
      <c r="F253" s="370"/>
      <c r="G253" s="370"/>
      <c r="H253" s="370"/>
      <c r="I253" s="370"/>
      <c r="J253" s="370"/>
      <c r="K253" s="370"/>
      <c r="L253" s="370"/>
    </row>
    <row r="254" spans="1:12" x14ac:dyDescent="0.25">
      <c r="A254" s="373" t="str">
        <f>IF(ISBLANK('Word-Tracker'!A159),"",'Word-Tracker'!A159)</f>
        <v/>
      </c>
      <c r="B254" s="372" t="str">
        <f>IF('Word-Tracker'!B159=0,"",'Word-Tracker'!B159)</f>
        <v/>
      </c>
      <c r="C254" s="372" t="str">
        <f>IF('Word-Tracker'!C159=0,"",'Word-Tracker'!C159)</f>
        <v/>
      </c>
      <c r="D254" s="370"/>
      <c r="E254" s="370"/>
      <c r="F254" s="370"/>
      <c r="G254" s="370"/>
      <c r="H254" s="370"/>
      <c r="I254" s="370"/>
      <c r="J254" s="370"/>
      <c r="K254" s="370"/>
      <c r="L254" s="370"/>
    </row>
    <row r="255" spans="1:12" x14ac:dyDescent="0.25">
      <c r="A255" s="373" t="str">
        <f>IF(ISBLANK('Word-Tracker'!A160),"",'Word-Tracker'!A160)</f>
        <v/>
      </c>
      <c r="B255" s="372" t="str">
        <f>IF('Word-Tracker'!B160=0,"",'Word-Tracker'!B160)</f>
        <v/>
      </c>
      <c r="C255" s="372" t="str">
        <f>IF('Word-Tracker'!C160=0,"",'Word-Tracker'!C160)</f>
        <v/>
      </c>
      <c r="D255" s="370"/>
      <c r="E255" s="370"/>
      <c r="F255" s="370"/>
      <c r="G255" s="370"/>
      <c r="H255" s="370"/>
      <c r="I255" s="370"/>
      <c r="J255" s="370"/>
      <c r="K255" s="370"/>
      <c r="L255" s="370"/>
    </row>
    <row r="256" spans="1:12" x14ac:dyDescent="0.25">
      <c r="A256" s="373" t="str">
        <f>IF(ISBLANK('Word-Tracker'!A161),"",'Word-Tracker'!A161)</f>
        <v/>
      </c>
      <c r="B256" s="372" t="str">
        <f>IF('Word-Tracker'!B161=0,"",'Word-Tracker'!B161)</f>
        <v/>
      </c>
      <c r="C256" s="372" t="str">
        <f>IF('Word-Tracker'!C161=0,"",'Word-Tracker'!C161)</f>
        <v/>
      </c>
      <c r="D256" s="370"/>
      <c r="E256" s="370"/>
      <c r="F256" s="370"/>
      <c r="G256" s="370"/>
      <c r="H256" s="370"/>
      <c r="I256" s="370"/>
      <c r="J256" s="370"/>
      <c r="K256" s="370"/>
      <c r="L256" s="370"/>
    </row>
    <row r="257" spans="1:12" x14ac:dyDescent="0.25">
      <c r="A257" s="373" t="str">
        <f>IF(ISBLANK('Word-Tracker'!A162),"",'Word-Tracker'!A162)</f>
        <v/>
      </c>
      <c r="B257" s="372" t="str">
        <f>IF('Word-Tracker'!B162=0,"",'Word-Tracker'!B162)</f>
        <v/>
      </c>
      <c r="C257" s="372" t="str">
        <f>IF('Word-Tracker'!C162=0,"",'Word-Tracker'!C162)</f>
        <v/>
      </c>
      <c r="D257" s="370"/>
      <c r="E257" s="370"/>
      <c r="F257" s="370"/>
      <c r="G257" s="370"/>
      <c r="H257" s="370"/>
      <c r="I257" s="370"/>
      <c r="J257" s="370"/>
      <c r="K257" s="370"/>
      <c r="L257" s="370"/>
    </row>
    <row r="258" spans="1:12" x14ac:dyDescent="0.25">
      <c r="A258" s="373" t="str">
        <f>IF(ISBLANK('Word-Tracker'!A163),"",'Word-Tracker'!A163)</f>
        <v/>
      </c>
      <c r="B258" s="372" t="str">
        <f>IF('Word-Tracker'!B163=0,"",'Word-Tracker'!B163)</f>
        <v/>
      </c>
      <c r="C258" s="372" t="str">
        <f>IF('Word-Tracker'!C163=0,"",'Word-Tracker'!C163)</f>
        <v/>
      </c>
      <c r="D258" s="370"/>
      <c r="E258" s="370"/>
      <c r="F258" s="370"/>
      <c r="G258" s="370"/>
      <c r="H258" s="370"/>
      <c r="I258" s="370"/>
      <c r="J258" s="370"/>
      <c r="K258" s="370"/>
      <c r="L258" s="370"/>
    </row>
    <row r="259" spans="1:12" x14ac:dyDescent="0.25">
      <c r="A259" s="373" t="str">
        <f>IF(ISBLANK('Word-Tracker'!A164),"",'Word-Tracker'!A164)</f>
        <v/>
      </c>
      <c r="B259" s="372" t="str">
        <f>IF('Word-Tracker'!B164=0,"",'Word-Tracker'!B164)</f>
        <v/>
      </c>
      <c r="C259" s="372" t="str">
        <f>IF('Word-Tracker'!C164=0,"",'Word-Tracker'!C164)</f>
        <v/>
      </c>
      <c r="D259" s="370"/>
      <c r="E259" s="370"/>
      <c r="F259" s="370"/>
      <c r="G259" s="370"/>
      <c r="H259" s="370"/>
      <c r="I259" s="370"/>
      <c r="J259" s="370"/>
      <c r="K259" s="370"/>
      <c r="L259" s="370"/>
    </row>
    <row r="260" spans="1:12" x14ac:dyDescent="0.25">
      <c r="A260" s="373" t="str">
        <f>IF(ISBLANK('Word-Tracker'!A165),"",'Word-Tracker'!A165)</f>
        <v/>
      </c>
      <c r="B260" s="372" t="str">
        <f>IF('Word-Tracker'!B165=0,"",'Word-Tracker'!B165)</f>
        <v/>
      </c>
      <c r="C260" s="372" t="str">
        <f>IF('Word-Tracker'!C165=0,"",'Word-Tracker'!C165)</f>
        <v/>
      </c>
      <c r="D260" s="370"/>
      <c r="E260" s="370"/>
      <c r="F260" s="370"/>
      <c r="G260" s="370"/>
      <c r="H260" s="370"/>
      <c r="I260" s="370"/>
      <c r="J260" s="370"/>
      <c r="K260" s="370"/>
      <c r="L260" s="370"/>
    </row>
    <row r="261" spans="1:12" x14ac:dyDescent="0.25">
      <c r="A261" s="373" t="str">
        <f>IF(ISBLANK('Word-Tracker'!A166),"",'Word-Tracker'!A166)</f>
        <v/>
      </c>
      <c r="B261" s="372" t="str">
        <f>IF('Word-Tracker'!B166=0,"",'Word-Tracker'!B166)</f>
        <v/>
      </c>
      <c r="C261" s="372" t="str">
        <f>IF('Word-Tracker'!C166=0,"",'Word-Tracker'!C166)</f>
        <v/>
      </c>
      <c r="D261" s="370"/>
      <c r="E261" s="370"/>
      <c r="F261" s="370"/>
      <c r="G261" s="370"/>
      <c r="H261" s="370"/>
      <c r="I261" s="370"/>
      <c r="J261" s="370"/>
      <c r="K261" s="370"/>
      <c r="L261" s="370"/>
    </row>
    <row r="262" spans="1:12" x14ac:dyDescent="0.25">
      <c r="A262" s="373" t="str">
        <f>IF(ISBLANK('Word-Tracker'!A167),"",'Word-Tracker'!A167)</f>
        <v/>
      </c>
      <c r="B262" s="372" t="str">
        <f>IF('Word-Tracker'!B167=0,"",'Word-Tracker'!B167)</f>
        <v/>
      </c>
      <c r="C262" s="372" t="str">
        <f>IF('Word-Tracker'!C167=0,"",'Word-Tracker'!C167)</f>
        <v/>
      </c>
      <c r="D262" s="370"/>
      <c r="E262" s="370"/>
      <c r="F262" s="370"/>
      <c r="G262" s="370"/>
      <c r="H262" s="370"/>
      <c r="I262" s="370"/>
      <c r="J262" s="370"/>
      <c r="K262" s="370"/>
      <c r="L262" s="370"/>
    </row>
    <row r="263" spans="1:12" x14ac:dyDescent="0.25">
      <c r="A263" s="373" t="str">
        <f>IF(ISBLANK('Word-Tracker'!A168),"",'Word-Tracker'!A168)</f>
        <v/>
      </c>
      <c r="B263" s="372" t="str">
        <f>IF('Word-Tracker'!B168=0,"",'Word-Tracker'!B168)</f>
        <v/>
      </c>
      <c r="C263" s="372" t="str">
        <f>IF('Word-Tracker'!C168=0,"",'Word-Tracker'!C168)</f>
        <v/>
      </c>
      <c r="D263" s="370"/>
      <c r="E263" s="370"/>
      <c r="F263" s="370"/>
      <c r="G263" s="370"/>
      <c r="H263" s="370"/>
      <c r="I263" s="370"/>
      <c r="J263" s="370"/>
      <c r="K263" s="370"/>
      <c r="L263" s="370"/>
    </row>
    <row r="264" spans="1:12" x14ac:dyDescent="0.25">
      <c r="A264" s="373" t="str">
        <f>IF(ISBLANK('Word-Tracker'!A169),"",'Word-Tracker'!A169)</f>
        <v/>
      </c>
      <c r="B264" s="372" t="str">
        <f>IF('Word-Tracker'!B169=0,"",'Word-Tracker'!B169)</f>
        <v/>
      </c>
      <c r="C264" s="372" t="str">
        <f>IF('Word-Tracker'!C169=0,"",'Word-Tracker'!C169)</f>
        <v/>
      </c>
      <c r="D264" s="370"/>
      <c r="E264" s="370"/>
      <c r="F264" s="370"/>
      <c r="G264" s="370"/>
      <c r="H264" s="370"/>
      <c r="I264" s="370"/>
      <c r="J264" s="370"/>
      <c r="K264" s="370"/>
      <c r="L264" s="370"/>
    </row>
    <row r="265" spans="1:12" x14ac:dyDescent="0.25">
      <c r="A265" s="373" t="str">
        <f>IF(ISBLANK('Word-Tracker'!A170),"",'Word-Tracker'!A170)</f>
        <v/>
      </c>
      <c r="B265" s="372" t="str">
        <f>IF('Word-Tracker'!B170=0,"",'Word-Tracker'!B170)</f>
        <v/>
      </c>
      <c r="C265" s="372" t="str">
        <f>IF('Word-Tracker'!C170=0,"",'Word-Tracker'!C170)</f>
        <v/>
      </c>
      <c r="D265" s="370"/>
      <c r="E265" s="370"/>
      <c r="F265" s="370"/>
      <c r="G265" s="370"/>
      <c r="H265" s="370"/>
      <c r="I265" s="370"/>
      <c r="J265" s="370"/>
      <c r="K265" s="370"/>
      <c r="L265" s="370"/>
    </row>
    <row r="266" spans="1:12" x14ac:dyDescent="0.25">
      <c r="A266" s="373" t="str">
        <f>IF(ISBLANK('Word-Tracker'!A171),"",'Word-Tracker'!A171)</f>
        <v/>
      </c>
      <c r="B266" s="372" t="str">
        <f>IF('Word-Tracker'!B171=0,"",'Word-Tracker'!B171)</f>
        <v/>
      </c>
      <c r="C266" s="372" t="str">
        <f>IF('Word-Tracker'!C171=0,"",'Word-Tracker'!C171)</f>
        <v/>
      </c>
      <c r="D266" s="370"/>
      <c r="E266" s="370"/>
      <c r="F266" s="370"/>
      <c r="G266" s="370"/>
      <c r="H266" s="370"/>
      <c r="I266" s="370"/>
      <c r="J266" s="370"/>
      <c r="K266" s="370"/>
      <c r="L266" s="370"/>
    </row>
    <row r="267" spans="1:12" x14ac:dyDescent="0.25">
      <c r="A267" s="373" t="str">
        <f>IF(ISBLANK('Word-Tracker'!A172),"",'Word-Tracker'!A172)</f>
        <v/>
      </c>
      <c r="B267" s="372" t="str">
        <f>IF('Word-Tracker'!B172=0,"",'Word-Tracker'!B172)</f>
        <v/>
      </c>
      <c r="C267" s="372" t="str">
        <f>IF('Word-Tracker'!C172=0,"",'Word-Tracker'!C172)</f>
        <v/>
      </c>
      <c r="D267" s="370"/>
      <c r="E267" s="370"/>
      <c r="F267" s="370"/>
      <c r="G267" s="370"/>
      <c r="H267" s="370"/>
      <c r="I267" s="370"/>
      <c r="J267" s="370"/>
      <c r="K267" s="370"/>
      <c r="L267" s="370"/>
    </row>
    <row r="268" spans="1:12" x14ac:dyDescent="0.25">
      <c r="A268" s="373" t="str">
        <f>IF(ISBLANK('Word-Tracker'!A173),"",'Word-Tracker'!A173)</f>
        <v/>
      </c>
      <c r="B268" s="372" t="str">
        <f>IF('Word-Tracker'!B173=0,"",'Word-Tracker'!B173)</f>
        <v/>
      </c>
      <c r="C268" s="372" t="str">
        <f>IF('Word-Tracker'!C173=0,"",'Word-Tracker'!C173)</f>
        <v/>
      </c>
      <c r="D268" s="370"/>
      <c r="E268" s="370"/>
      <c r="F268" s="370"/>
      <c r="G268" s="370"/>
      <c r="H268" s="370"/>
      <c r="I268" s="370"/>
      <c r="J268" s="370"/>
      <c r="K268" s="370"/>
      <c r="L268" s="370"/>
    </row>
    <row r="269" spans="1:12" x14ac:dyDescent="0.25">
      <c r="A269" s="373" t="str">
        <f>IF(ISBLANK('Word-Tracker'!A174),"",'Word-Tracker'!A174)</f>
        <v/>
      </c>
      <c r="B269" s="372" t="str">
        <f>IF('Word-Tracker'!B174=0,"",'Word-Tracker'!B174)</f>
        <v/>
      </c>
      <c r="C269" s="372" t="str">
        <f>IF('Word-Tracker'!C174=0,"",'Word-Tracker'!C174)</f>
        <v/>
      </c>
      <c r="D269" s="370"/>
      <c r="E269" s="370"/>
      <c r="F269" s="370"/>
      <c r="G269" s="370"/>
      <c r="H269" s="370"/>
      <c r="I269" s="370"/>
      <c r="J269" s="370"/>
      <c r="K269" s="370"/>
      <c r="L269" s="370"/>
    </row>
    <row r="270" spans="1:12" x14ac:dyDescent="0.25">
      <c r="A270" s="373" t="str">
        <f>IF(ISBLANK('Word-Tracker'!A175),"",'Word-Tracker'!A175)</f>
        <v/>
      </c>
      <c r="B270" s="372" t="str">
        <f>IF('Word-Tracker'!B175=0,"",'Word-Tracker'!B175)</f>
        <v/>
      </c>
      <c r="C270" s="372" t="str">
        <f>IF('Word-Tracker'!C175=0,"",'Word-Tracker'!C175)</f>
        <v/>
      </c>
      <c r="D270" s="370"/>
      <c r="E270" s="370"/>
      <c r="F270" s="370"/>
      <c r="G270" s="370"/>
      <c r="H270" s="370"/>
      <c r="I270" s="370"/>
      <c r="J270" s="370"/>
      <c r="K270" s="370"/>
      <c r="L270" s="370"/>
    </row>
    <row r="271" spans="1:12" x14ac:dyDescent="0.25">
      <c r="A271" s="373" t="str">
        <f>IF(ISBLANK('Word-Tracker'!A176),"",'Word-Tracker'!A176)</f>
        <v/>
      </c>
      <c r="B271" s="372" t="str">
        <f>IF('Word-Tracker'!B176=0,"",'Word-Tracker'!B176)</f>
        <v/>
      </c>
      <c r="C271" s="372" t="str">
        <f>IF('Word-Tracker'!C176=0,"",'Word-Tracker'!C176)</f>
        <v/>
      </c>
      <c r="D271" s="370"/>
      <c r="E271" s="370"/>
      <c r="F271" s="370"/>
      <c r="G271" s="370"/>
      <c r="H271" s="370"/>
      <c r="I271" s="370"/>
      <c r="J271" s="370"/>
      <c r="K271" s="370"/>
      <c r="L271" s="370"/>
    </row>
    <row r="272" spans="1:12" x14ac:dyDescent="0.25">
      <c r="A272" s="373" t="str">
        <f>IF(ISBLANK('Word-Tracker'!A177),"",'Word-Tracker'!A177)</f>
        <v/>
      </c>
      <c r="B272" s="372" t="str">
        <f>IF('Word-Tracker'!B177=0,"",'Word-Tracker'!B177)</f>
        <v/>
      </c>
      <c r="C272" s="372" t="str">
        <f>IF('Word-Tracker'!C177=0,"",'Word-Tracker'!C177)</f>
        <v/>
      </c>
      <c r="D272" s="370"/>
      <c r="E272" s="370"/>
      <c r="F272" s="370"/>
      <c r="G272" s="370"/>
      <c r="H272" s="370"/>
      <c r="I272" s="370"/>
      <c r="J272" s="370"/>
      <c r="K272" s="370"/>
      <c r="L272" s="370"/>
    </row>
    <row r="273" spans="1:12" x14ac:dyDescent="0.25">
      <c r="A273" s="373" t="str">
        <f>IF(ISBLANK('Word-Tracker'!A178),"",'Word-Tracker'!A178)</f>
        <v/>
      </c>
      <c r="B273" s="372" t="str">
        <f>IF('Word-Tracker'!B178=0,"",'Word-Tracker'!B178)</f>
        <v/>
      </c>
      <c r="C273" s="372" t="str">
        <f>IF('Word-Tracker'!C178=0,"",'Word-Tracker'!C178)</f>
        <v/>
      </c>
      <c r="D273" s="370"/>
      <c r="E273" s="370"/>
      <c r="F273" s="370"/>
      <c r="G273" s="370"/>
      <c r="H273" s="370"/>
      <c r="I273" s="370"/>
      <c r="J273" s="370"/>
      <c r="K273" s="370"/>
      <c r="L273" s="370"/>
    </row>
    <row r="274" spans="1:12" x14ac:dyDescent="0.25">
      <c r="A274" s="373" t="str">
        <f>IF(ISBLANK('Word-Tracker'!A179),"",'Word-Tracker'!A179)</f>
        <v/>
      </c>
      <c r="B274" s="372" t="str">
        <f>IF('Word-Tracker'!B179=0,"",'Word-Tracker'!B179)</f>
        <v/>
      </c>
      <c r="C274" s="372" t="str">
        <f>IF('Word-Tracker'!C179=0,"",'Word-Tracker'!C179)</f>
        <v/>
      </c>
      <c r="D274" s="370"/>
      <c r="E274" s="370"/>
      <c r="F274" s="370"/>
      <c r="G274" s="370"/>
      <c r="H274" s="370"/>
      <c r="I274" s="370"/>
      <c r="J274" s="370"/>
      <c r="K274" s="370"/>
      <c r="L274" s="370"/>
    </row>
    <row r="275" spans="1:12" x14ac:dyDescent="0.25">
      <c r="A275" s="373" t="str">
        <f>IF(ISBLANK('Word-Tracker'!A180),"",'Word-Tracker'!A180)</f>
        <v/>
      </c>
      <c r="B275" s="372" t="str">
        <f>IF('Word-Tracker'!B180=0,"",'Word-Tracker'!B180)</f>
        <v/>
      </c>
      <c r="C275" s="372" t="str">
        <f>IF('Word-Tracker'!C180=0,"",'Word-Tracker'!C180)</f>
        <v/>
      </c>
      <c r="D275" s="370"/>
      <c r="E275" s="370"/>
      <c r="F275" s="370"/>
      <c r="G275" s="370"/>
      <c r="H275" s="370"/>
      <c r="I275" s="370"/>
      <c r="J275" s="370"/>
      <c r="K275" s="370"/>
      <c r="L275" s="370"/>
    </row>
    <row r="276" spans="1:12" x14ac:dyDescent="0.25">
      <c r="A276" s="373" t="str">
        <f>IF(ISBLANK('Word-Tracker'!A181),"",'Word-Tracker'!A181)</f>
        <v/>
      </c>
      <c r="B276" s="372" t="str">
        <f>IF('Word-Tracker'!B181=0,"",'Word-Tracker'!B181)</f>
        <v/>
      </c>
      <c r="C276" s="372" t="str">
        <f>IF('Word-Tracker'!C181=0,"",'Word-Tracker'!C181)</f>
        <v/>
      </c>
      <c r="D276" s="370"/>
      <c r="E276" s="370"/>
      <c r="F276" s="370"/>
      <c r="G276" s="370"/>
      <c r="H276" s="370"/>
      <c r="I276" s="370"/>
      <c r="J276" s="370"/>
      <c r="K276" s="370"/>
      <c r="L276" s="370"/>
    </row>
    <row r="277" spans="1:12" x14ac:dyDescent="0.25">
      <c r="A277" s="373" t="str">
        <f>IF(ISBLANK('Word-Tracker'!A182),"",'Word-Tracker'!A182)</f>
        <v/>
      </c>
      <c r="B277" s="372" t="str">
        <f>IF('Word-Tracker'!B182=0,"",'Word-Tracker'!B182)</f>
        <v/>
      </c>
      <c r="C277" s="372" t="str">
        <f>IF('Word-Tracker'!C182=0,"",'Word-Tracker'!C182)</f>
        <v/>
      </c>
      <c r="D277" s="370"/>
      <c r="E277" s="370"/>
      <c r="F277" s="370"/>
      <c r="G277" s="370"/>
      <c r="H277" s="370"/>
      <c r="I277" s="370"/>
      <c r="J277" s="370"/>
      <c r="K277" s="370"/>
      <c r="L277" s="370"/>
    </row>
    <row r="278" spans="1:12" x14ac:dyDescent="0.25">
      <c r="A278" s="373" t="str">
        <f>IF(ISBLANK('Word-Tracker'!A183),"",'Word-Tracker'!A183)</f>
        <v/>
      </c>
      <c r="B278" s="372" t="str">
        <f>IF('Word-Tracker'!B183=0,"",'Word-Tracker'!B183)</f>
        <v/>
      </c>
      <c r="C278" s="372" t="str">
        <f>IF('Word-Tracker'!C183=0,"",'Word-Tracker'!C183)</f>
        <v/>
      </c>
      <c r="D278" s="370"/>
      <c r="E278" s="370"/>
      <c r="F278" s="370"/>
      <c r="G278" s="370"/>
      <c r="H278" s="370"/>
      <c r="I278" s="370"/>
      <c r="J278" s="370"/>
      <c r="K278" s="370"/>
      <c r="L278" s="370"/>
    </row>
    <row r="279" spans="1:12" x14ac:dyDescent="0.25">
      <c r="A279" s="373" t="str">
        <f>IF(ISBLANK('Word-Tracker'!A184),"",'Word-Tracker'!A184)</f>
        <v/>
      </c>
      <c r="B279" s="372" t="str">
        <f>IF('Word-Tracker'!B184=0,"",'Word-Tracker'!B184)</f>
        <v/>
      </c>
      <c r="C279" s="372" t="str">
        <f>IF('Word-Tracker'!C184=0,"",'Word-Tracker'!C184)</f>
        <v/>
      </c>
      <c r="D279" s="370"/>
      <c r="E279" s="370"/>
      <c r="F279" s="370"/>
      <c r="G279" s="370"/>
      <c r="H279" s="370"/>
      <c r="I279" s="370"/>
      <c r="J279" s="370"/>
      <c r="K279" s="370"/>
      <c r="L279" s="370"/>
    </row>
    <row r="280" spans="1:12" x14ac:dyDescent="0.25">
      <c r="A280" s="373" t="str">
        <f>IF(ISBLANK('Word-Tracker'!A185),"",'Word-Tracker'!A185)</f>
        <v/>
      </c>
      <c r="B280" s="372" t="str">
        <f>IF('Word-Tracker'!B185=0,"",'Word-Tracker'!B185)</f>
        <v/>
      </c>
      <c r="C280" s="372" t="str">
        <f>IF('Word-Tracker'!C185=0,"",'Word-Tracker'!C185)</f>
        <v/>
      </c>
      <c r="D280" s="370"/>
      <c r="E280" s="370"/>
      <c r="F280" s="370"/>
      <c r="G280" s="370"/>
      <c r="H280" s="370"/>
      <c r="I280" s="370"/>
      <c r="J280" s="370"/>
      <c r="K280" s="370"/>
      <c r="L280" s="370"/>
    </row>
    <row r="281" spans="1:12" x14ac:dyDescent="0.25">
      <c r="A281" s="373" t="str">
        <f>IF(ISBLANK('Word-Tracker'!A186),"",'Word-Tracker'!A186)</f>
        <v/>
      </c>
      <c r="B281" s="372" t="str">
        <f>IF('Word-Tracker'!B186=0,"",'Word-Tracker'!B186)</f>
        <v/>
      </c>
      <c r="C281" s="372" t="str">
        <f>IF('Word-Tracker'!C186=0,"",'Word-Tracker'!C186)</f>
        <v/>
      </c>
      <c r="D281" s="370"/>
      <c r="E281" s="370"/>
      <c r="F281" s="370"/>
      <c r="G281" s="370"/>
      <c r="H281" s="370"/>
      <c r="I281" s="370"/>
      <c r="J281" s="370"/>
      <c r="K281" s="370"/>
      <c r="L281" s="370"/>
    </row>
    <row r="282" spans="1:12" x14ac:dyDescent="0.25">
      <c r="A282" s="373" t="str">
        <f>IF(ISBLANK('Word-Tracker'!A187),"",'Word-Tracker'!A187)</f>
        <v/>
      </c>
      <c r="B282" s="372" t="str">
        <f>IF('Word-Tracker'!B187=0,"",'Word-Tracker'!B187)</f>
        <v/>
      </c>
      <c r="C282" s="372" t="str">
        <f>IF('Word-Tracker'!C187=0,"",'Word-Tracker'!C187)</f>
        <v/>
      </c>
      <c r="D282" s="370"/>
      <c r="E282" s="370"/>
      <c r="F282" s="370"/>
      <c r="G282" s="370"/>
      <c r="H282" s="370"/>
      <c r="I282" s="370"/>
      <c r="J282" s="370"/>
      <c r="K282" s="370"/>
      <c r="L282" s="370"/>
    </row>
    <row r="283" spans="1:12" x14ac:dyDescent="0.25">
      <c r="A283" s="373" t="str">
        <f>IF(ISBLANK('Word-Tracker'!A188),"",'Word-Tracker'!A188)</f>
        <v/>
      </c>
      <c r="B283" s="372" t="str">
        <f>IF('Word-Tracker'!B188=0,"",'Word-Tracker'!B188)</f>
        <v/>
      </c>
      <c r="C283" s="372" t="str">
        <f>IF('Word-Tracker'!C188=0,"",'Word-Tracker'!C188)</f>
        <v/>
      </c>
      <c r="D283" s="370"/>
      <c r="E283" s="370"/>
      <c r="F283" s="370"/>
      <c r="G283" s="370"/>
      <c r="H283" s="370"/>
      <c r="I283" s="370"/>
      <c r="J283" s="370"/>
      <c r="K283" s="370"/>
      <c r="L283" s="370"/>
    </row>
    <row r="284" spans="1:12" x14ac:dyDescent="0.25">
      <c r="A284" s="373" t="str">
        <f>IF(ISBLANK('Word-Tracker'!A189),"",'Word-Tracker'!A189)</f>
        <v/>
      </c>
      <c r="B284" s="372" t="str">
        <f>IF('Word-Tracker'!B189=0,"",'Word-Tracker'!B189)</f>
        <v/>
      </c>
      <c r="C284" s="372" t="str">
        <f>IF('Word-Tracker'!C189=0,"",'Word-Tracker'!C189)</f>
        <v/>
      </c>
      <c r="D284" s="370"/>
      <c r="E284" s="370"/>
      <c r="F284" s="370"/>
      <c r="G284" s="370"/>
      <c r="H284" s="370"/>
      <c r="I284" s="370"/>
      <c r="J284" s="370"/>
      <c r="K284" s="370"/>
      <c r="L284" s="370"/>
    </row>
    <row r="285" spans="1:12" x14ac:dyDescent="0.25">
      <c r="A285" s="373" t="str">
        <f>IF(ISBLANK('Word-Tracker'!A190),"",'Word-Tracker'!A190)</f>
        <v/>
      </c>
      <c r="B285" s="372" t="str">
        <f>IF('Word-Tracker'!B190=0,"",'Word-Tracker'!B190)</f>
        <v/>
      </c>
      <c r="C285" s="372" t="str">
        <f>IF('Word-Tracker'!C190=0,"",'Word-Tracker'!C190)</f>
        <v/>
      </c>
      <c r="D285" s="370"/>
      <c r="E285" s="370"/>
      <c r="F285" s="370"/>
      <c r="G285" s="370"/>
      <c r="H285" s="370"/>
      <c r="I285" s="370"/>
      <c r="J285" s="370"/>
      <c r="K285" s="370"/>
      <c r="L285" s="370"/>
    </row>
    <row r="286" spans="1:12" x14ac:dyDescent="0.25">
      <c r="A286" s="373" t="str">
        <f>IF(ISBLANK('Word-Tracker'!A191),"",'Word-Tracker'!A191)</f>
        <v/>
      </c>
      <c r="B286" s="372" t="str">
        <f>IF('Word-Tracker'!B191=0,"",'Word-Tracker'!B191)</f>
        <v/>
      </c>
      <c r="C286" s="372" t="str">
        <f>IF('Word-Tracker'!C191=0,"",'Word-Tracker'!C191)</f>
        <v/>
      </c>
      <c r="D286" s="370"/>
      <c r="E286" s="370"/>
      <c r="F286" s="370"/>
      <c r="G286" s="370"/>
      <c r="H286" s="370"/>
      <c r="I286" s="370"/>
      <c r="J286" s="370"/>
      <c r="K286" s="370"/>
      <c r="L286" s="370"/>
    </row>
    <row r="287" spans="1:12" x14ac:dyDescent="0.25">
      <c r="A287" s="373" t="str">
        <f>IF(ISBLANK('Word-Tracker'!A192),"",'Word-Tracker'!A192)</f>
        <v/>
      </c>
      <c r="B287" s="372" t="str">
        <f>IF('Word-Tracker'!B192=0,"",'Word-Tracker'!B192)</f>
        <v/>
      </c>
      <c r="C287" s="372" t="str">
        <f>IF('Word-Tracker'!C192=0,"",'Word-Tracker'!C192)</f>
        <v/>
      </c>
      <c r="D287" s="370"/>
      <c r="E287" s="370"/>
      <c r="F287" s="370"/>
      <c r="G287" s="370"/>
      <c r="H287" s="370"/>
      <c r="I287" s="370"/>
      <c r="J287" s="370"/>
      <c r="K287" s="370"/>
      <c r="L287" s="370"/>
    </row>
    <row r="288" spans="1:12" x14ac:dyDescent="0.25">
      <c r="A288" s="373" t="str">
        <f>IF(ISBLANK('Word-Tracker'!A193),"",'Word-Tracker'!A193)</f>
        <v/>
      </c>
      <c r="B288" s="372" t="str">
        <f>IF('Word-Tracker'!B193=0,"",'Word-Tracker'!B193)</f>
        <v/>
      </c>
      <c r="C288" s="372" t="str">
        <f>IF('Word-Tracker'!C193=0,"",'Word-Tracker'!C193)</f>
        <v/>
      </c>
      <c r="D288" s="370"/>
      <c r="E288" s="370"/>
      <c r="F288" s="370"/>
      <c r="G288" s="370"/>
      <c r="H288" s="370"/>
      <c r="I288" s="370"/>
      <c r="J288" s="370"/>
      <c r="K288" s="370"/>
      <c r="L288" s="370"/>
    </row>
    <row r="289" spans="1:12" x14ac:dyDescent="0.25">
      <c r="A289" s="373" t="str">
        <f>IF(ISBLANK('Word-Tracker'!A194),"",'Word-Tracker'!A194)</f>
        <v/>
      </c>
      <c r="B289" s="372" t="str">
        <f>IF('Word-Tracker'!B194=0,"",'Word-Tracker'!B194)</f>
        <v/>
      </c>
      <c r="C289" s="372" t="str">
        <f>IF('Word-Tracker'!C194=0,"",'Word-Tracker'!C194)</f>
        <v/>
      </c>
      <c r="D289" s="370"/>
      <c r="E289" s="370"/>
      <c r="F289" s="370"/>
      <c r="G289" s="370"/>
      <c r="H289" s="370"/>
      <c r="I289" s="370"/>
      <c r="J289" s="370"/>
      <c r="K289" s="370"/>
      <c r="L289" s="370"/>
    </row>
    <row r="290" spans="1:12" x14ac:dyDescent="0.25">
      <c r="A290" s="373" t="str">
        <f>IF(ISBLANK('Word-Tracker'!A195),"",'Word-Tracker'!A195)</f>
        <v/>
      </c>
      <c r="B290" s="372" t="str">
        <f>IF('Word-Tracker'!B195=0,"",'Word-Tracker'!B195)</f>
        <v/>
      </c>
      <c r="C290" s="372" t="str">
        <f>IF('Word-Tracker'!C195=0,"",'Word-Tracker'!C195)</f>
        <v/>
      </c>
      <c r="D290" s="370"/>
      <c r="E290" s="370"/>
      <c r="F290" s="370"/>
      <c r="G290" s="370"/>
      <c r="H290" s="370"/>
      <c r="I290" s="370"/>
      <c r="J290" s="370"/>
      <c r="K290" s="370"/>
      <c r="L290" s="370"/>
    </row>
    <row r="291" spans="1:12" x14ac:dyDescent="0.25">
      <c r="A291" s="373" t="str">
        <f>IF(ISBLANK('Word-Tracker'!A196),"",'Word-Tracker'!A196)</f>
        <v/>
      </c>
      <c r="B291" s="372" t="str">
        <f>IF('Word-Tracker'!B196=0,"",'Word-Tracker'!B196)</f>
        <v/>
      </c>
      <c r="C291" s="372" t="str">
        <f>IF('Word-Tracker'!C196=0,"",'Word-Tracker'!C196)</f>
        <v/>
      </c>
      <c r="D291" s="370"/>
      <c r="E291" s="370"/>
      <c r="F291" s="370"/>
      <c r="G291" s="370"/>
      <c r="H291" s="370"/>
      <c r="I291" s="370"/>
      <c r="J291" s="370"/>
      <c r="K291" s="370"/>
      <c r="L291" s="370"/>
    </row>
    <row r="292" spans="1:12" x14ac:dyDescent="0.25">
      <c r="A292" s="373" t="str">
        <f>IF(ISBLANK('Word-Tracker'!A197),"",'Word-Tracker'!A197)</f>
        <v/>
      </c>
      <c r="B292" s="372" t="str">
        <f>IF('Word-Tracker'!B197=0,"",'Word-Tracker'!B197)</f>
        <v/>
      </c>
      <c r="C292" s="372" t="str">
        <f>IF('Word-Tracker'!C197=0,"",'Word-Tracker'!C197)</f>
        <v/>
      </c>
      <c r="D292" s="370"/>
      <c r="E292" s="370"/>
      <c r="F292" s="370"/>
      <c r="G292" s="370"/>
      <c r="H292" s="370"/>
      <c r="I292" s="370"/>
      <c r="J292" s="370"/>
      <c r="K292" s="370"/>
      <c r="L292" s="370"/>
    </row>
    <row r="293" spans="1:12" x14ac:dyDescent="0.25">
      <c r="A293" s="373" t="str">
        <f>IF(ISBLANK('Word-Tracker'!A198),"",'Word-Tracker'!A198)</f>
        <v/>
      </c>
      <c r="B293" s="372" t="str">
        <f>IF('Word-Tracker'!B198=0,"",'Word-Tracker'!B198)</f>
        <v/>
      </c>
      <c r="C293" s="372" t="str">
        <f>IF('Word-Tracker'!C198=0,"",'Word-Tracker'!C198)</f>
        <v/>
      </c>
      <c r="D293" s="370"/>
      <c r="E293" s="370"/>
      <c r="F293" s="370"/>
      <c r="G293" s="370"/>
      <c r="H293" s="370"/>
      <c r="I293" s="370"/>
      <c r="J293" s="370"/>
      <c r="K293" s="370"/>
      <c r="L293" s="370"/>
    </row>
    <row r="294" spans="1:12" x14ac:dyDescent="0.25">
      <c r="A294" s="373" t="str">
        <f>IF(ISBLANK('Word-Tracker'!A199),"",'Word-Tracker'!A199)</f>
        <v/>
      </c>
      <c r="B294" s="372" t="str">
        <f>IF('Word-Tracker'!B199=0,"",'Word-Tracker'!B199)</f>
        <v/>
      </c>
      <c r="C294" s="372" t="str">
        <f>IF('Word-Tracker'!C199=0,"",'Word-Tracker'!C199)</f>
        <v/>
      </c>
      <c r="D294" s="370"/>
      <c r="E294" s="370"/>
      <c r="F294" s="370"/>
      <c r="G294" s="370"/>
      <c r="H294" s="370"/>
      <c r="I294" s="370"/>
      <c r="J294" s="370"/>
      <c r="K294" s="370"/>
      <c r="L294" s="370"/>
    </row>
    <row r="295" spans="1:12" x14ac:dyDescent="0.25">
      <c r="A295" s="373" t="str">
        <f>IF(ISBLANK('Word-Tracker'!A200),"",'Word-Tracker'!A200)</f>
        <v/>
      </c>
      <c r="B295" s="372" t="str">
        <f>IF('Word-Tracker'!B200=0,"",'Word-Tracker'!B200)</f>
        <v/>
      </c>
      <c r="C295" s="372" t="str">
        <f>IF('Word-Tracker'!C200=0,"",'Word-Tracker'!C200)</f>
        <v/>
      </c>
      <c r="D295" s="370"/>
      <c r="E295" s="370"/>
      <c r="F295" s="370"/>
      <c r="G295" s="370"/>
      <c r="H295" s="370"/>
      <c r="I295" s="370"/>
      <c r="J295" s="370"/>
      <c r="K295" s="370"/>
      <c r="L295" s="370"/>
    </row>
    <row r="296" spans="1:12" x14ac:dyDescent="0.25">
      <c r="A296" s="373" t="str">
        <f>IF(ISBLANK('Word-Tracker'!A201),"",'Word-Tracker'!A201)</f>
        <v/>
      </c>
      <c r="B296" s="372" t="str">
        <f>IF('Word-Tracker'!B201=0,"",'Word-Tracker'!B201)</f>
        <v/>
      </c>
      <c r="C296" s="372" t="str">
        <f>IF('Word-Tracker'!C201=0,"",'Word-Tracker'!C201)</f>
        <v/>
      </c>
      <c r="D296" s="370"/>
      <c r="E296" s="370"/>
      <c r="F296" s="370"/>
      <c r="G296" s="370"/>
      <c r="H296" s="370"/>
      <c r="I296" s="370"/>
      <c r="J296" s="370"/>
      <c r="K296" s="370"/>
      <c r="L296" s="370"/>
    </row>
    <row r="297" spans="1:12" x14ac:dyDescent="0.25">
      <c r="A297" s="373" t="str">
        <f>IF(ISBLANK('Word-Tracker'!A202),"",'Word-Tracker'!A202)</f>
        <v/>
      </c>
      <c r="B297" s="372" t="str">
        <f>IF('Word-Tracker'!B202=0,"",'Word-Tracker'!B202)</f>
        <v/>
      </c>
      <c r="C297" s="372" t="str">
        <f>IF('Word-Tracker'!C202=0,"",'Word-Tracker'!C202)</f>
        <v/>
      </c>
      <c r="D297" s="370"/>
      <c r="E297" s="370"/>
      <c r="F297" s="370"/>
      <c r="G297" s="370"/>
      <c r="H297" s="370"/>
      <c r="I297" s="370"/>
      <c r="J297" s="370"/>
      <c r="K297" s="370"/>
      <c r="L297" s="370"/>
    </row>
    <row r="298" spans="1:12" x14ac:dyDescent="0.25">
      <c r="A298" s="373" t="str">
        <f>IF(ISBLANK('Word-Tracker'!A203),"",'Word-Tracker'!A203)</f>
        <v/>
      </c>
      <c r="B298" s="372" t="str">
        <f>IF('Word-Tracker'!B203=0,"",'Word-Tracker'!B203)</f>
        <v/>
      </c>
      <c r="C298" s="372" t="str">
        <f>IF('Word-Tracker'!C203=0,"",'Word-Tracker'!C203)</f>
        <v/>
      </c>
      <c r="D298" s="370"/>
      <c r="E298" s="370"/>
      <c r="F298" s="370"/>
      <c r="G298" s="370"/>
      <c r="H298" s="370"/>
      <c r="I298" s="370"/>
      <c r="J298" s="370"/>
      <c r="K298" s="370"/>
      <c r="L298" s="370"/>
    </row>
    <row r="299" spans="1:12" x14ac:dyDescent="0.25">
      <c r="A299" s="373" t="str">
        <f>IF(ISBLANK('Word-Tracker'!A204),"",'Word-Tracker'!A204)</f>
        <v/>
      </c>
      <c r="B299" s="372" t="str">
        <f>IF('Word-Tracker'!B204=0,"",'Word-Tracker'!B204)</f>
        <v/>
      </c>
      <c r="C299" s="372" t="str">
        <f>IF('Word-Tracker'!C204=0,"",'Word-Tracker'!C204)</f>
        <v/>
      </c>
      <c r="D299" s="370"/>
      <c r="E299" s="370"/>
      <c r="F299" s="370"/>
      <c r="G299" s="370"/>
      <c r="H299" s="370"/>
      <c r="I299" s="370"/>
      <c r="J299" s="370"/>
      <c r="K299" s="370"/>
      <c r="L299" s="370"/>
    </row>
    <row r="300" spans="1:12" x14ac:dyDescent="0.25">
      <c r="A300" s="373" t="str">
        <f>IF(ISBLANK('Word-Tracker'!A205),"",'Word-Tracker'!A205)</f>
        <v/>
      </c>
      <c r="B300" s="372" t="str">
        <f>IF('Word-Tracker'!B205=0,"",'Word-Tracker'!B205)</f>
        <v/>
      </c>
      <c r="C300" s="372" t="str">
        <f>IF('Word-Tracker'!C205=0,"",'Word-Tracker'!C205)</f>
        <v/>
      </c>
      <c r="D300" s="370"/>
      <c r="E300" s="370"/>
      <c r="F300" s="370"/>
      <c r="G300" s="370"/>
      <c r="H300" s="370"/>
      <c r="I300" s="370"/>
      <c r="J300" s="370"/>
      <c r="K300" s="370"/>
      <c r="L300" s="370"/>
    </row>
    <row r="301" spans="1:12" x14ac:dyDescent="0.25">
      <c r="A301" s="374"/>
      <c r="B301" s="370"/>
      <c r="C301" s="370"/>
      <c r="D301" s="370"/>
      <c r="E301" s="370"/>
      <c r="F301" s="370"/>
      <c r="G301" s="370"/>
      <c r="H301" s="370"/>
      <c r="I301" s="370"/>
      <c r="J301" s="370"/>
      <c r="K301" s="370"/>
      <c r="L301" s="370"/>
    </row>
    <row r="302" spans="1:12" x14ac:dyDescent="0.25">
      <c r="A302" s="374"/>
      <c r="B302" s="370"/>
      <c r="C302" s="370"/>
      <c r="D302" s="370"/>
      <c r="E302" s="370"/>
      <c r="F302" s="370"/>
      <c r="G302" s="370"/>
      <c r="H302" s="370"/>
      <c r="I302" s="370"/>
      <c r="J302" s="370"/>
      <c r="K302" s="370"/>
      <c r="L302" s="370"/>
    </row>
    <row r="303" spans="1:12" x14ac:dyDescent="0.25">
      <c r="A303" s="374"/>
      <c r="B303" s="370"/>
      <c r="C303" s="370"/>
      <c r="D303" s="370"/>
      <c r="E303" s="370"/>
      <c r="F303" s="370"/>
      <c r="G303" s="370"/>
      <c r="H303" s="370"/>
      <c r="I303" s="370"/>
      <c r="J303" s="370"/>
      <c r="K303" s="370"/>
      <c r="L303" s="370"/>
    </row>
    <row r="304" spans="1:12" x14ac:dyDescent="0.25">
      <c r="A304" s="374"/>
      <c r="B304" s="370"/>
      <c r="C304" s="370"/>
      <c r="D304" s="370"/>
      <c r="E304" s="370"/>
      <c r="F304" s="370"/>
      <c r="G304" s="370"/>
      <c r="H304" s="370"/>
      <c r="I304" s="370"/>
      <c r="J304" s="370"/>
      <c r="K304" s="370"/>
      <c r="L304" s="370"/>
    </row>
    <row r="305" spans="1:12" x14ac:dyDescent="0.25">
      <c r="A305" s="374"/>
      <c r="B305" s="370"/>
      <c r="C305" s="370"/>
      <c r="D305" s="370"/>
      <c r="E305" s="370"/>
      <c r="F305" s="370"/>
      <c r="G305" s="370"/>
      <c r="H305" s="370"/>
      <c r="I305" s="370"/>
      <c r="J305" s="370"/>
      <c r="K305" s="370"/>
      <c r="L305" s="370"/>
    </row>
    <row r="306" spans="1:12" x14ac:dyDescent="0.25">
      <c r="A306" s="374"/>
      <c r="B306" s="370"/>
      <c r="C306" s="370"/>
      <c r="D306" s="370"/>
      <c r="E306" s="370"/>
      <c r="F306" s="370"/>
      <c r="G306" s="370"/>
      <c r="H306" s="370"/>
      <c r="I306" s="370"/>
      <c r="J306" s="370"/>
      <c r="K306" s="370"/>
      <c r="L306" s="370"/>
    </row>
    <row r="307" spans="1:12" x14ac:dyDescent="0.25">
      <c r="A307" s="374"/>
      <c r="B307" s="370"/>
      <c r="C307" s="370"/>
      <c r="D307" s="370"/>
      <c r="E307" s="370"/>
      <c r="F307" s="370"/>
      <c r="G307" s="370"/>
      <c r="H307" s="370"/>
      <c r="I307" s="370"/>
      <c r="J307" s="370"/>
      <c r="K307" s="370"/>
      <c r="L307" s="370"/>
    </row>
    <row r="308" spans="1:12" x14ac:dyDescent="0.25">
      <c r="A308" s="374"/>
      <c r="B308" s="370"/>
      <c r="C308" s="370"/>
      <c r="D308" s="370"/>
      <c r="E308" s="370"/>
      <c r="F308" s="370"/>
      <c r="G308" s="370"/>
      <c r="H308" s="370"/>
      <c r="I308" s="370"/>
      <c r="J308" s="370"/>
      <c r="K308" s="370"/>
      <c r="L308" s="370"/>
    </row>
    <row r="309" spans="1:12" x14ac:dyDescent="0.25">
      <c r="A309" s="374"/>
      <c r="B309" s="370"/>
      <c r="C309" s="370"/>
      <c r="D309" s="370"/>
      <c r="E309" s="370"/>
      <c r="F309" s="370"/>
      <c r="G309" s="370"/>
      <c r="H309" s="370"/>
      <c r="I309" s="370"/>
      <c r="J309" s="370"/>
      <c r="K309" s="370"/>
      <c r="L309" s="370"/>
    </row>
    <row r="310" spans="1:12" x14ac:dyDescent="0.25">
      <c r="A310" s="374"/>
      <c r="B310" s="370"/>
      <c r="C310" s="370"/>
      <c r="D310" s="370"/>
      <c r="E310" s="370"/>
      <c r="F310" s="370"/>
      <c r="G310" s="370"/>
      <c r="H310" s="370"/>
      <c r="I310" s="370"/>
      <c r="J310" s="370"/>
      <c r="K310" s="370"/>
      <c r="L310" s="370"/>
    </row>
    <row r="311" spans="1:12" x14ac:dyDescent="0.25">
      <c r="A311" s="374"/>
      <c r="B311" s="370"/>
      <c r="C311" s="370"/>
      <c r="D311" s="370"/>
      <c r="E311" s="370"/>
      <c r="F311" s="370"/>
      <c r="G311" s="370"/>
      <c r="H311" s="370"/>
      <c r="I311" s="370"/>
      <c r="J311" s="370"/>
      <c r="K311" s="370"/>
      <c r="L311" s="370"/>
    </row>
    <row r="312" spans="1:12" x14ac:dyDescent="0.25">
      <c r="A312" s="374"/>
      <c r="B312" s="370"/>
      <c r="C312" s="370"/>
      <c r="D312" s="370"/>
      <c r="E312" s="370"/>
      <c r="F312" s="370"/>
      <c r="G312" s="370"/>
      <c r="H312" s="370"/>
      <c r="I312" s="370"/>
      <c r="J312" s="370"/>
      <c r="K312" s="370"/>
      <c r="L312" s="370"/>
    </row>
    <row r="313" spans="1:12" x14ac:dyDescent="0.25">
      <c r="A313" s="374"/>
      <c r="B313" s="370"/>
      <c r="C313" s="370"/>
      <c r="D313" s="370"/>
      <c r="E313" s="370"/>
      <c r="F313" s="370"/>
      <c r="G313" s="370"/>
      <c r="H313" s="370"/>
      <c r="I313" s="370"/>
      <c r="J313" s="370"/>
      <c r="K313" s="370"/>
      <c r="L313" s="370"/>
    </row>
    <row r="314" spans="1:12" x14ac:dyDescent="0.25">
      <c r="A314" s="374"/>
      <c r="B314" s="370"/>
      <c r="C314" s="370"/>
      <c r="D314" s="370"/>
      <c r="E314" s="370"/>
      <c r="F314" s="370"/>
      <c r="G314" s="370"/>
      <c r="H314" s="370"/>
      <c r="I314" s="370"/>
      <c r="J314" s="370"/>
      <c r="K314" s="370"/>
      <c r="L314" s="370"/>
    </row>
    <row r="315" spans="1:12" x14ac:dyDescent="0.25">
      <c r="A315" s="374"/>
      <c r="B315" s="370"/>
      <c r="C315" s="370"/>
      <c r="D315" s="370"/>
      <c r="E315" s="370"/>
      <c r="F315" s="370"/>
      <c r="G315" s="370"/>
      <c r="H315" s="370"/>
      <c r="I315" s="370"/>
      <c r="J315" s="370"/>
      <c r="K315" s="370"/>
      <c r="L315" s="370"/>
    </row>
    <row r="316" spans="1:12" x14ac:dyDescent="0.25">
      <c r="A316" s="374"/>
      <c r="B316" s="370"/>
      <c r="C316" s="370"/>
      <c r="D316" s="370"/>
      <c r="E316" s="370"/>
      <c r="F316" s="370"/>
      <c r="G316" s="370"/>
      <c r="H316" s="370"/>
      <c r="I316" s="370"/>
      <c r="J316" s="370"/>
      <c r="K316" s="370"/>
      <c r="L316" s="370"/>
    </row>
    <row r="317" spans="1:12" x14ac:dyDescent="0.25">
      <c r="A317" s="374"/>
      <c r="B317" s="370"/>
      <c r="C317" s="370"/>
      <c r="D317" s="370"/>
      <c r="E317" s="370"/>
      <c r="F317" s="370"/>
      <c r="G317" s="370"/>
      <c r="H317" s="370"/>
      <c r="I317" s="370"/>
      <c r="J317" s="370"/>
      <c r="K317" s="370"/>
      <c r="L317" s="370"/>
    </row>
    <row r="318" spans="1:12" x14ac:dyDescent="0.25">
      <c r="A318" s="370"/>
      <c r="B318" s="370"/>
      <c r="C318" s="370"/>
      <c r="D318" s="370"/>
      <c r="E318" s="370"/>
      <c r="F318" s="370"/>
      <c r="G318" s="370"/>
      <c r="H318" s="370"/>
      <c r="I318" s="370"/>
      <c r="J318" s="370"/>
      <c r="K318" s="370"/>
      <c r="L318" s="370"/>
    </row>
    <row r="319" spans="1:12" x14ac:dyDescent="0.25">
      <c r="A319" s="370"/>
      <c r="B319" s="370"/>
      <c r="C319" s="370"/>
      <c r="D319" s="370"/>
      <c r="E319" s="370"/>
      <c r="F319" s="370"/>
      <c r="G319" s="370"/>
      <c r="H319" s="370"/>
      <c r="I319" s="370"/>
      <c r="J319" s="370"/>
      <c r="K319" s="370"/>
      <c r="L319" s="370"/>
    </row>
    <row r="320" spans="1:12" x14ac:dyDescent="0.25">
      <c r="A320" s="370"/>
      <c r="B320" s="370"/>
      <c r="C320" s="370"/>
      <c r="D320" s="370"/>
      <c r="E320" s="370"/>
      <c r="F320" s="370"/>
      <c r="G320" s="370"/>
      <c r="H320" s="370"/>
      <c r="I320" s="370"/>
      <c r="J320" s="370"/>
      <c r="K320" s="370"/>
      <c r="L320" s="370"/>
    </row>
    <row r="321" spans="1:12" x14ac:dyDescent="0.25">
      <c r="A321" s="370"/>
      <c r="B321" s="370"/>
      <c r="C321" s="370"/>
      <c r="D321" s="370"/>
      <c r="E321" s="370"/>
      <c r="F321" s="370"/>
      <c r="G321" s="370"/>
      <c r="H321" s="370"/>
      <c r="I321" s="370"/>
      <c r="J321" s="370"/>
      <c r="K321" s="370"/>
      <c r="L321" s="370"/>
    </row>
    <row r="322" spans="1:12" x14ac:dyDescent="0.25">
      <c r="A322" s="370"/>
      <c r="B322" s="370"/>
      <c r="C322" s="370"/>
      <c r="D322" s="370"/>
      <c r="E322" s="370"/>
      <c r="F322" s="370"/>
      <c r="G322" s="370"/>
      <c r="H322" s="370"/>
      <c r="I322" s="370"/>
      <c r="J322" s="370"/>
      <c r="K322" s="370"/>
      <c r="L322" s="370"/>
    </row>
    <row r="323" spans="1:12" x14ac:dyDescent="0.25">
      <c r="A323" s="370"/>
      <c r="B323" s="370"/>
      <c r="C323" s="370"/>
      <c r="D323" s="370"/>
      <c r="E323" s="370"/>
      <c r="F323" s="370"/>
      <c r="G323" s="370"/>
      <c r="H323" s="370"/>
      <c r="I323" s="370"/>
      <c r="J323" s="370"/>
      <c r="K323" s="370"/>
      <c r="L323" s="370"/>
    </row>
    <row r="324" spans="1:12" x14ac:dyDescent="0.25">
      <c r="A324" s="370"/>
      <c r="B324" s="370"/>
      <c r="C324" s="370"/>
      <c r="D324" s="370"/>
      <c r="E324" s="370"/>
      <c r="F324" s="370"/>
      <c r="G324" s="370"/>
      <c r="H324" s="370"/>
      <c r="I324" s="370"/>
      <c r="J324" s="370"/>
      <c r="K324" s="370"/>
      <c r="L324" s="370"/>
    </row>
    <row r="325" spans="1:12" x14ac:dyDescent="0.25">
      <c r="A325" s="370"/>
      <c r="B325" s="370"/>
      <c r="C325" s="370"/>
      <c r="D325" s="370"/>
      <c r="E325" s="370"/>
      <c r="F325" s="370"/>
      <c r="G325" s="370"/>
      <c r="H325" s="370"/>
      <c r="I325" s="370"/>
      <c r="J325" s="370"/>
      <c r="K325" s="370"/>
      <c r="L325" s="370"/>
    </row>
    <row r="326" spans="1:12" x14ac:dyDescent="0.25">
      <c r="A326" s="370"/>
      <c r="B326" s="370"/>
      <c r="C326" s="370"/>
      <c r="D326" s="370"/>
      <c r="E326" s="370"/>
      <c r="F326" s="370"/>
      <c r="G326" s="370"/>
      <c r="H326" s="370"/>
      <c r="I326" s="370"/>
      <c r="J326" s="370"/>
      <c r="K326" s="370"/>
      <c r="L326" s="370"/>
    </row>
    <row r="327" spans="1:12" x14ac:dyDescent="0.25">
      <c r="A327" s="370"/>
      <c r="B327" s="370"/>
      <c r="C327" s="370"/>
      <c r="D327" s="370"/>
      <c r="E327" s="370"/>
      <c r="F327" s="370"/>
      <c r="G327" s="370"/>
      <c r="H327" s="370"/>
      <c r="I327" s="370"/>
      <c r="J327" s="370"/>
      <c r="K327" s="370"/>
      <c r="L327" s="370"/>
    </row>
    <row r="328" spans="1:12" x14ac:dyDescent="0.25">
      <c r="A328" s="370"/>
      <c r="B328" s="370"/>
      <c r="C328" s="370"/>
      <c r="D328" s="370"/>
      <c r="E328" s="370"/>
      <c r="F328" s="370"/>
      <c r="G328" s="370"/>
      <c r="H328" s="370"/>
      <c r="I328" s="370"/>
      <c r="J328" s="370"/>
      <c r="K328" s="370"/>
      <c r="L328" s="370"/>
    </row>
    <row r="329" spans="1:12" x14ac:dyDescent="0.25">
      <c r="A329" s="370"/>
      <c r="B329" s="370"/>
      <c r="C329" s="370"/>
      <c r="D329" s="370"/>
      <c r="E329" s="370"/>
      <c r="F329" s="370"/>
      <c r="G329" s="370"/>
      <c r="H329" s="370"/>
      <c r="I329" s="370"/>
      <c r="J329" s="370"/>
      <c r="K329" s="370"/>
      <c r="L329" s="370"/>
    </row>
    <row r="330" spans="1:12" x14ac:dyDescent="0.25">
      <c r="A330" s="370"/>
      <c r="B330" s="370"/>
      <c r="C330" s="370"/>
      <c r="D330" s="370"/>
      <c r="E330" s="370"/>
      <c r="F330" s="370"/>
      <c r="G330" s="370"/>
      <c r="H330" s="370"/>
      <c r="I330" s="370"/>
      <c r="J330" s="370"/>
      <c r="K330" s="370"/>
      <c r="L330" s="370"/>
    </row>
    <row r="331" spans="1:12" x14ac:dyDescent="0.25">
      <c r="A331" s="370"/>
      <c r="B331" s="370"/>
      <c r="C331" s="370"/>
      <c r="D331" s="370"/>
      <c r="E331" s="370"/>
      <c r="F331" s="370"/>
      <c r="G331" s="370"/>
      <c r="H331" s="370"/>
      <c r="I331" s="370"/>
      <c r="J331" s="370"/>
      <c r="K331" s="370"/>
      <c r="L331" s="370"/>
    </row>
    <row r="332" spans="1:12" x14ac:dyDescent="0.25">
      <c r="A332" s="370"/>
      <c r="B332" s="370"/>
      <c r="C332" s="370"/>
      <c r="D332" s="370"/>
      <c r="E332" s="370"/>
      <c r="F332" s="370"/>
      <c r="G332" s="370"/>
      <c r="H332" s="370"/>
      <c r="I332" s="370"/>
      <c r="J332" s="370"/>
      <c r="K332" s="370"/>
      <c r="L332" s="370"/>
    </row>
  </sheetData>
  <sortState ref="I3:I19">
    <sortCondition ref="I3"/>
  </sortState>
  <mergeCells count="1">
    <mergeCell ref="E1:I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Instructions</vt:lpstr>
      <vt:lpstr>Dashboard</vt:lpstr>
      <vt:lpstr>Part-1</vt:lpstr>
      <vt:lpstr>Part-1-recap</vt:lpstr>
      <vt:lpstr>Part 2</vt:lpstr>
      <vt:lpstr>Scenes</vt:lpstr>
      <vt:lpstr>Character-List</vt:lpstr>
      <vt:lpstr>Major-Char</vt:lpstr>
      <vt:lpstr>Minor-Char</vt:lpstr>
      <vt:lpstr>Personality</vt:lpstr>
      <vt:lpstr>Genealogy</vt:lpstr>
      <vt:lpstr>Word-Tracker</vt:lpstr>
      <vt:lpstr>Charts</vt:lpstr>
      <vt:lpstr>Settings</vt:lpstr>
      <vt:lpstr>Briggs</vt:lpstr>
      <vt:lpstr>Briggs2</vt:lpstr>
      <vt:lpstr>Briggs3</vt:lpstr>
      <vt:lpstr>crtdate</vt:lpstr>
      <vt:lpstr>estimated_wordcount</vt:lpstr>
      <vt:lpstr>novel_genre</vt:lpstr>
      <vt:lpstr>novel_title</vt:lpstr>
      <vt:lpstr>present_date</vt:lpstr>
      <vt:lpstr>'Part-1'!Print_Area</vt:lpstr>
      <vt:lpstr>scene_count</vt:lpstr>
      <vt:lpstr>Scene_Purpose</vt:lpstr>
      <vt:lpstr>Scene_Type</vt:lpstr>
      <vt:lpstr>session_count</vt:lpstr>
      <vt:lpstr>total_wc</vt:lpstr>
    </vt:vector>
  </TitlesOfParts>
  <Company>Iulian Ionescu</Company>
  <LinksUpToDate>false</LinksUpToDate>
  <SharedDoc>false</SharedDoc>
  <HyperlinkBase>http://www.iulianionescu.com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Master Outlining and Tracking Tool</dc:title>
  <dc:subject>Writing</dc:subject>
  <dc:creator>Iulian Ionescu</dc:creator>
  <cp:keywords>fiction, writing, novel</cp:keywords>
  <cp:lastModifiedBy>Iulian Ionescu</cp:lastModifiedBy>
  <cp:lastPrinted>2016-05-02T13:03:33Z</cp:lastPrinted>
  <dcterms:created xsi:type="dcterms:W3CDTF">2015-10-21T01:44:52Z</dcterms:created>
  <dcterms:modified xsi:type="dcterms:W3CDTF">2016-07-08T03:00:40Z</dcterms:modified>
  <cp:category>Fiction</cp:category>
  <cp:contentStatus>Open Source</cp:contentStatus>
</cp:coreProperties>
</file>