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04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Dropbox\My Stuff\Web Presence\Marketing\Lead Magnets\"/>
    </mc:Choice>
  </mc:AlternateContent>
  <xr:revisionPtr revIDLastSave="0" documentId="13_ncr:1_{66FBF17A-C30F-4C8D-BDAB-B5C8CD77F78A}" xr6:coauthVersionLast="46" xr6:coauthVersionMax="46" xr10:uidLastSave="{00000000-0000-0000-0000-000000000000}"/>
  <bookViews>
    <workbookView xWindow="-28920" yWindow="-90" windowWidth="29040" windowHeight="15990" tabRatio="863" xr2:uid="{00000000-000D-0000-FFFF-FFFF00000000}"/>
  </bookViews>
  <sheets>
    <sheet name="Info" sheetId="18" r:id="rId1"/>
    <sheet name="Instructions" sheetId="17" r:id="rId2"/>
    <sheet name="Setup" sheetId="1" r:id="rId3"/>
    <sheet name="Step 1" sheetId="2" r:id="rId4"/>
    <sheet name="Step 2" sheetId="3" r:id="rId5"/>
    <sheet name="Step 3" sheetId="4" r:id="rId6"/>
    <sheet name="Scenes" sheetId="5" r:id="rId7"/>
    <sheet name="Synopsis" sheetId="6" r:id="rId8"/>
    <sheet name="Characters" sheetId="9" r:id="rId9"/>
    <sheet name="Glossary" sheetId="14" r:id="rId10"/>
    <sheet name="Major" sheetId="11" r:id="rId11"/>
    <sheet name="Minor" sheetId="13" r:id="rId12"/>
    <sheet name="Word-Tracker" sheetId="15" r:id="rId13"/>
    <sheet name="Chapters" sheetId="7" r:id="rId14"/>
    <sheet name="Data" sheetId="16" state="hidden" r:id="rId15"/>
  </sheets>
  <definedNames>
    <definedName name="_xlnm._FilterDatabase" localSheetId="13" hidden="1">Chapters!$E$4:$E$64</definedName>
    <definedName name="_xlnm._FilterDatabase" localSheetId="6" hidden="1">Scenes!$P$4:$P$124</definedName>
    <definedName name="_xlnm._FilterDatabase" localSheetId="5" hidden="1">'Step 3'!$F$4:$F$136</definedName>
    <definedName name="_xlnm._FilterDatabase" localSheetId="7" hidden="1">Synopsis!$C$4:$C$124</definedName>
    <definedName name="chapter_count">Data!$C$4</definedName>
    <definedName name="novel_title">Setup!$C$4</definedName>
    <definedName name="_xlnm.Print_Area" localSheetId="9">Glossary!$A$1:$C$19</definedName>
    <definedName name="_xlnm.Print_Titles" localSheetId="10">Major!$1:$1</definedName>
    <definedName name="_xlnm.Print_Titles" localSheetId="11">Minor!$1:$1</definedName>
    <definedName name="scenes_count">Data!$C$3</definedName>
    <definedName name="series_name">Setup!$C$6</definedName>
    <definedName name="session_count">'Word-Tracker'!$C$6</definedName>
    <definedName name="start_date">Setup!$C$12</definedName>
    <definedName name="total_wc">'Word-Tracker'!$B$208</definedName>
    <definedName name="word_count">Setup!$C$8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26" i="4" l="1"/>
  <c r="E115" i="4"/>
  <c r="E104" i="4"/>
  <c r="E93" i="4"/>
  <c r="E82" i="4"/>
  <c r="E71" i="4"/>
  <c r="E60" i="4"/>
  <c r="E49" i="4"/>
  <c r="E38" i="4"/>
  <c r="E27" i="4"/>
  <c r="E16" i="4"/>
  <c r="E5" i="4"/>
  <c r="B2" i="7"/>
  <c r="B2" i="14"/>
  <c r="B2" i="9"/>
  <c r="B2" i="6"/>
  <c r="B2" i="5"/>
  <c r="B2" i="4"/>
  <c r="B2" i="3"/>
  <c r="F17" i="17" l="1"/>
  <c r="F19" i="17" s="1"/>
  <c r="F21" i="17" s="1"/>
  <c r="A1" i="11" l="1"/>
  <c r="A1" i="13"/>
  <c r="B2" i="2"/>
  <c r="E7" i="9" l="1"/>
  <c r="G7" i="9"/>
  <c r="E8" i="9"/>
  <c r="G8" i="9"/>
  <c r="E9" i="9"/>
  <c r="G9" i="9"/>
  <c r="E10" i="9"/>
  <c r="G10" i="9"/>
  <c r="E11" i="9"/>
  <c r="G11" i="9"/>
  <c r="E12" i="9"/>
  <c r="G12" i="9"/>
  <c r="E13" i="9"/>
  <c r="G13" i="9"/>
  <c r="E14" i="9"/>
  <c r="G14" i="9"/>
  <c r="E15" i="9"/>
  <c r="G15" i="9"/>
  <c r="E16" i="9"/>
  <c r="G16" i="9"/>
  <c r="E17" i="9"/>
  <c r="G17" i="9"/>
  <c r="E18" i="9"/>
  <c r="G18" i="9"/>
  <c r="E19" i="9"/>
  <c r="G19" i="9"/>
  <c r="E20" i="9"/>
  <c r="G20" i="9"/>
  <c r="E21" i="9"/>
  <c r="G21" i="9"/>
  <c r="E22" i="9"/>
  <c r="G22" i="9"/>
  <c r="E23" i="9"/>
  <c r="G23" i="9"/>
  <c r="E24" i="9"/>
  <c r="G24" i="9"/>
  <c r="E25" i="9"/>
  <c r="G25" i="9"/>
  <c r="E26" i="9"/>
  <c r="G26" i="9"/>
  <c r="E27" i="9"/>
  <c r="G27" i="9"/>
  <c r="E28" i="9"/>
  <c r="G28" i="9"/>
  <c r="E29" i="9"/>
  <c r="G29" i="9"/>
  <c r="E30" i="9"/>
  <c r="G30" i="9"/>
  <c r="E31" i="9"/>
  <c r="G31" i="9"/>
  <c r="G6" i="9"/>
  <c r="E5" i="9"/>
  <c r="G5" i="9"/>
  <c r="E6" i="9"/>
  <c r="C3" i="15"/>
  <c r="E64" i="7"/>
  <c r="E63" i="7"/>
  <c r="E62" i="7"/>
  <c r="E61" i="7"/>
  <c r="E60" i="7"/>
  <c r="E59" i="7"/>
  <c r="E58" i="7"/>
  <c r="E57" i="7"/>
  <c r="E56" i="7"/>
  <c r="E55" i="7"/>
  <c r="E54" i="7"/>
  <c r="E53" i="7"/>
  <c r="E52" i="7"/>
  <c r="E51" i="7"/>
  <c r="E50" i="7"/>
  <c r="E49" i="7"/>
  <c r="E48" i="7"/>
  <c r="E47" i="7"/>
  <c r="E46" i="7"/>
  <c r="E45" i="7"/>
  <c r="E44" i="7"/>
  <c r="E43" i="7"/>
  <c r="E42" i="7"/>
  <c r="E41" i="7"/>
  <c r="E40" i="7"/>
  <c r="E39" i="7"/>
  <c r="E38" i="7"/>
  <c r="E37" i="7"/>
  <c r="E36" i="7"/>
  <c r="E35" i="7"/>
  <c r="E34" i="7"/>
  <c r="E33" i="7"/>
  <c r="E32" i="7"/>
  <c r="E31" i="7"/>
  <c r="E30" i="7"/>
  <c r="E29" i="7"/>
  <c r="E28" i="7"/>
  <c r="E27" i="7"/>
  <c r="E26" i="7"/>
  <c r="E25" i="7"/>
  <c r="E24" i="7"/>
  <c r="E23" i="7"/>
  <c r="E22" i="7"/>
  <c r="E21" i="7"/>
  <c r="E20" i="7"/>
  <c r="E19" i="7"/>
  <c r="E18" i="7"/>
  <c r="E17" i="7"/>
  <c r="E16" i="7"/>
  <c r="E15" i="7"/>
  <c r="E14" i="7"/>
  <c r="E13" i="7"/>
  <c r="E12" i="7"/>
  <c r="E11" i="7"/>
  <c r="E10" i="7"/>
  <c r="E9" i="7"/>
  <c r="E8" i="7"/>
  <c r="E7" i="7"/>
  <c r="E6" i="7"/>
  <c r="E5" i="7"/>
  <c r="D64" i="7"/>
  <c r="C64" i="7"/>
  <c r="D63" i="7"/>
  <c r="C63" i="7"/>
  <c r="D62" i="7"/>
  <c r="C62" i="7"/>
  <c r="D61" i="7"/>
  <c r="C61" i="7"/>
  <c r="D60" i="7"/>
  <c r="C60" i="7"/>
  <c r="D59" i="7"/>
  <c r="C59" i="7"/>
  <c r="D58" i="7"/>
  <c r="C58" i="7"/>
  <c r="D57" i="7"/>
  <c r="C57" i="7"/>
  <c r="D56" i="7"/>
  <c r="C56" i="7"/>
  <c r="D55" i="7"/>
  <c r="C55" i="7"/>
  <c r="D54" i="7"/>
  <c r="C54" i="7"/>
  <c r="D53" i="7"/>
  <c r="C53" i="7"/>
  <c r="D52" i="7"/>
  <c r="C52" i="7"/>
  <c r="D51" i="7"/>
  <c r="C51" i="7"/>
  <c r="D50" i="7"/>
  <c r="C50" i="7"/>
  <c r="D49" i="7"/>
  <c r="C49" i="7"/>
  <c r="D48" i="7"/>
  <c r="C48" i="7"/>
  <c r="D47" i="7"/>
  <c r="C47" i="7"/>
  <c r="D46" i="7"/>
  <c r="C46" i="7"/>
  <c r="D45" i="7"/>
  <c r="C45" i="7"/>
  <c r="D44" i="7"/>
  <c r="C44" i="7"/>
  <c r="D43" i="7"/>
  <c r="C43" i="7"/>
  <c r="D42" i="7"/>
  <c r="C42" i="7"/>
  <c r="D41" i="7"/>
  <c r="C41" i="7"/>
  <c r="D40" i="7"/>
  <c r="C40" i="7"/>
  <c r="D39" i="7"/>
  <c r="C39" i="7"/>
  <c r="D38" i="7"/>
  <c r="C38" i="7"/>
  <c r="D37" i="7"/>
  <c r="C37" i="7"/>
  <c r="D36" i="7"/>
  <c r="C36" i="7"/>
  <c r="D35" i="7"/>
  <c r="C35" i="7"/>
  <c r="D34" i="7"/>
  <c r="C34" i="7"/>
  <c r="D33" i="7"/>
  <c r="C33" i="7"/>
  <c r="D32" i="7"/>
  <c r="C32" i="7"/>
  <c r="D31" i="7"/>
  <c r="C31" i="7"/>
  <c r="D30" i="7"/>
  <c r="C30" i="7"/>
  <c r="D29" i="7"/>
  <c r="C29" i="7"/>
  <c r="D28" i="7"/>
  <c r="C28" i="7"/>
  <c r="D27" i="7"/>
  <c r="C27" i="7"/>
  <c r="D26" i="7"/>
  <c r="C26" i="7"/>
  <c r="D25" i="7"/>
  <c r="C25" i="7"/>
  <c r="D24" i="7"/>
  <c r="C24" i="7"/>
  <c r="D23" i="7"/>
  <c r="C23" i="7"/>
  <c r="D22" i="7"/>
  <c r="C22" i="7"/>
  <c r="D21" i="7"/>
  <c r="C21" i="7"/>
  <c r="D20" i="7"/>
  <c r="C20" i="7"/>
  <c r="D19" i="7"/>
  <c r="C19" i="7"/>
  <c r="D18" i="7"/>
  <c r="C18" i="7"/>
  <c r="D17" i="7"/>
  <c r="C17" i="7"/>
  <c r="D16" i="7"/>
  <c r="C16" i="7"/>
  <c r="D15" i="7"/>
  <c r="C15" i="7"/>
  <c r="D14" i="7"/>
  <c r="C14" i="7"/>
  <c r="D13" i="7"/>
  <c r="C13" i="7"/>
  <c r="D12" i="7"/>
  <c r="C12" i="7"/>
  <c r="D11" i="7"/>
  <c r="C11" i="7"/>
  <c r="D10" i="7"/>
  <c r="C10" i="7"/>
  <c r="D9" i="7"/>
  <c r="C9" i="7"/>
  <c r="D8" i="7"/>
  <c r="C8" i="7"/>
  <c r="D7" i="7"/>
  <c r="C7" i="7"/>
  <c r="D6" i="7"/>
  <c r="C6" i="7"/>
  <c r="D5" i="7"/>
  <c r="C5" i="7"/>
  <c r="C4" i="16"/>
  <c r="A6" i="6"/>
  <c r="B7" i="5"/>
  <c r="B8" i="5" s="1"/>
  <c r="B6" i="5"/>
  <c r="C5" i="5"/>
  <c r="P5" i="5" s="1"/>
  <c r="F136" i="4"/>
  <c r="F135" i="4"/>
  <c r="F134" i="4"/>
  <c r="F133" i="4"/>
  <c r="F132" i="4"/>
  <c r="F131" i="4"/>
  <c r="F130" i="4"/>
  <c r="F129" i="4"/>
  <c r="F128" i="4"/>
  <c r="F127" i="4"/>
  <c r="F125" i="4"/>
  <c r="F124" i="4"/>
  <c r="F123" i="4"/>
  <c r="F122" i="4"/>
  <c r="F121" i="4"/>
  <c r="F120" i="4"/>
  <c r="F119" i="4"/>
  <c r="F118" i="4"/>
  <c r="F117" i="4"/>
  <c r="F116" i="4"/>
  <c r="F114" i="4"/>
  <c r="F113" i="4"/>
  <c r="F112" i="4"/>
  <c r="F111" i="4"/>
  <c r="F110" i="4"/>
  <c r="F109" i="4"/>
  <c r="F108" i="4"/>
  <c r="F107" i="4"/>
  <c r="F106" i="4"/>
  <c r="F105" i="4"/>
  <c r="F103" i="4"/>
  <c r="F102" i="4"/>
  <c r="F101" i="4"/>
  <c r="F100" i="4"/>
  <c r="F99" i="4"/>
  <c r="F98" i="4"/>
  <c r="F97" i="4"/>
  <c r="F96" i="4"/>
  <c r="F95" i="4"/>
  <c r="F94" i="4"/>
  <c r="F92" i="4"/>
  <c r="F91" i="4"/>
  <c r="F90" i="4"/>
  <c r="F89" i="4"/>
  <c r="F88" i="4"/>
  <c r="F87" i="4"/>
  <c r="F86" i="4"/>
  <c r="F85" i="4"/>
  <c r="F84" i="4"/>
  <c r="F83" i="4"/>
  <c r="F81" i="4"/>
  <c r="F80" i="4"/>
  <c r="F79" i="4"/>
  <c r="F78" i="4"/>
  <c r="F77" i="4"/>
  <c r="F76" i="4"/>
  <c r="F75" i="4"/>
  <c r="F74" i="4"/>
  <c r="F73" i="4"/>
  <c r="F72" i="4"/>
  <c r="F70" i="4"/>
  <c r="F69" i="4"/>
  <c r="F68" i="4"/>
  <c r="F67" i="4"/>
  <c r="F66" i="4"/>
  <c r="F65" i="4"/>
  <c r="F64" i="4"/>
  <c r="F63" i="4"/>
  <c r="F62" i="4"/>
  <c r="F61" i="4"/>
  <c r="F59" i="4"/>
  <c r="F58" i="4"/>
  <c r="F57" i="4"/>
  <c r="F56" i="4"/>
  <c r="F55" i="4"/>
  <c r="F54" i="4"/>
  <c r="F53" i="4"/>
  <c r="F52" i="4"/>
  <c r="F51" i="4"/>
  <c r="F50" i="4"/>
  <c r="F48" i="4"/>
  <c r="F47" i="4"/>
  <c r="F46" i="4"/>
  <c r="F45" i="4"/>
  <c r="F44" i="4"/>
  <c r="F43" i="4"/>
  <c r="F42" i="4"/>
  <c r="F41" i="4"/>
  <c r="F40" i="4"/>
  <c r="F39" i="4"/>
  <c r="F37" i="4"/>
  <c r="F36" i="4"/>
  <c r="F35" i="4"/>
  <c r="F34" i="4"/>
  <c r="F33" i="4"/>
  <c r="F32" i="4"/>
  <c r="F31" i="4"/>
  <c r="F30" i="4"/>
  <c r="F29" i="4"/>
  <c r="F28" i="4"/>
  <c r="F26" i="4"/>
  <c r="F25" i="4"/>
  <c r="F24" i="4"/>
  <c r="F23" i="4"/>
  <c r="F22" i="4"/>
  <c r="F21" i="4"/>
  <c r="F20" i="4"/>
  <c r="F19" i="4"/>
  <c r="F18" i="4"/>
  <c r="F17" i="4"/>
  <c r="F15" i="4"/>
  <c r="F14" i="4"/>
  <c r="F13" i="4"/>
  <c r="F12" i="4"/>
  <c r="F11" i="4"/>
  <c r="F10" i="4"/>
  <c r="F9" i="4"/>
  <c r="F8" i="4"/>
  <c r="F7" i="4"/>
  <c r="F6" i="4"/>
  <c r="D126" i="4"/>
  <c r="D115" i="4"/>
  <c r="D104" i="4"/>
  <c r="D93" i="4"/>
  <c r="D82" i="4"/>
  <c r="D71" i="4"/>
  <c r="D60" i="4"/>
  <c r="D49" i="4"/>
  <c r="D38" i="4"/>
  <c r="D27" i="4"/>
  <c r="D16" i="4"/>
  <c r="D5" i="4"/>
  <c r="B7" i="4"/>
  <c r="C7" i="4" s="1"/>
  <c r="C6" i="5" l="1"/>
  <c r="P6" i="5" s="1"/>
  <c r="D65" i="7"/>
  <c r="C65" i="7"/>
  <c r="O5" i="5"/>
  <c r="O6" i="5"/>
  <c r="A7" i="6"/>
  <c r="B9" i="5"/>
  <c r="B8" i="4"/>
  <c r="C7" i="5" s="1"/>
  <c r="P7" i="5" l="1"/>
  <c r="O7" i="5"/>
  <c r="C8" i="5"/>
  <c r="O8" i="5" s="1"/>
  <c r="P8" i="5"/>
  <c r="A8" i="6"/>
  <c r="B10" i="5"/>
  <c r="B9" i="4"/>
  <c r="C8" i="4"/>
  <c r="C4" i="15"/>
  <c r="C2" i="15"/>
  <c r="C206" i="15"/>
  <c r="C205" i="15"/>
  <c r="C204" i="15"/>
  <c r="C203" i="15"/>
  <c r="C202" i="15"/>
  <c r="C201" i="15"/>
  <c r="C200" i="15"/>
  <c r="C199" i="15"/>
  <c r="C198" i="15"/>
  <c r="C197" i="15"/>
  <c r="C196" i="15"/>
  <c r="C195" i="15"/>
  <c r="C194" i="15"/>
  <c r="C193" i="15"/>
  <c r="C192" i="15"/>
  <c r="C191" i="15"/>
  <c r="C190" i="15"/>
  <c r="C189" i="15"/>
  <c r="C188" i="15"/>
  <c r="C187" i="15"/>
  <c r="C186" i="15"/>
  <c r="C185" i="15"/>
  <c r="C184" i="15"/>
  <c r="C183" i="15"/>
  <c r="C182" i="15"/>
  <c r="C181" i="15"/>
  <c r="C180" i="15"/>
  <c r="C179" i="15"/>
  <c r="C178" i="15"/>
  <c r="C177" i="15"/>
  <c r="C176" i="15"/>
  <c r="C175" i="15"/>
  <c r="C174" i="15"/>
  <c r="C173" i="15"/>
  <c r="C172" i="15"/>
  <c r="C171" i="15"/>
  <c r="C170" i="15"/>
  <c r="C169" i="15"/>
  <c r="C168" i="15"/>
  <c r="C167" i="15"/>
  <c r="C166" i="15"/>
  <c r="C165" i="15"/>
  <c r="C164" i="15"/>
  <c r="C163" i="15"/>
  <c r="C162" i="15"/>
  <c r="C161" i="15"/>
  <c r="C160" i="15"/>
  <c r="C159" i="15"/>
  <c r="C158" i="15"/>
  <c r="C157" i="15"/>
  <c r="C156" i="15"/>
  <c r="C155" i="15"/>
  <c r="C154" i="15"/>
  <c r="C153" i="15"/>
  <c r="C152" i="15"/>
  <c r="C151" i="15"/>
  <c r="C150" i="15"/>
  <c r="C149" i="15"/>
  <c r="C148" i="15"/>
  <c r="C147" i="15"/>
  <c r="C146" i="15"/>
  <c r="C145" i="15"/>
  <c r="C144" i="15"/>
  <c r="C143" i="15"/>
  <c r="C142" i="15"/>
  <c r="C141" i="15"/>
  <c r="C140" i="15"/>
  <c r="C139" i="15"/>
  <c r="C138" i="15"/>
  <c r="C137" i="15"/>
  <c r="C136" i="15"/>
  <c r="C135" i="15"/>
  <c r="C134" i="15"/>
  <c r="C133" i="15"/>
  <c r="C132" i="15"/>
  <c r="C131" i="15"/>
  <c r="C130" i="15"/>
  <c r="C129" i="15"/>
  <c r="C128" i="15"/>
  <c r="C127" i="15"/>
  <c r="C126" i="15"/>
  <c r="C125" i="15"/>
  <c r="C124" i="15"/>
  <c r="C123" i="15"/>
  <c r="C122" i="15"/>
  <c r="C121" i="15"/>
  <c r="C120" i="15"/>
  <c r="C119" i="15"/>
  <c r="C118" i="15"/>
  <c r="C117" i="15"/>
  <c r="C116" i="15"/>
  <c r="C115" i="15"/>
  <c r="C114" i="15"/>
  <c r="C113" i="15"/>
  <c r="C112" i="15"/>
  <c r="C111" i="15"/>
  <c r="C110" i="15"/>
  <c r="C109" i="15"/>
  <c r="C108" i="15"/>
  <c r="C107" i="15"/>
  <c r="C106" i="15"/>
  <c r="C105" i="15"/>
  <c r="C104" i="15"/>
  <c r="C103" i="15"/>
  <c r="C102" i="15"/>
  <c r="C101" i="15"/>
  <c r="C100" i="15"/>
  <c r="C99" i="15"/>
  <c r="C98" i="15"/>
  <c r="C97" i="15"/>
  <c r="C96" i="15"/>
  <c r="C95" i="15"/>
  <c r="C94" i="15"/>
  <c r="C93" i="15"/>
  <c r="C92" i="15"/>
  <c r="C91" i="15"/>
  <c r="C90" i="15"/>
  <c r="C89" i="15"/>
  <c r="C88" i="15"/>
  <c r="C87" i="15"/>
  <c r="C86" i="15"/>
  <c r="C85" i="15"/>
  <c r="C84" i="15"/>
  <c r="C83" i="15"/>
  <c r="C82" i="15"/>
  <c r="C81" i="15"/>
  <c r="C80" i="15"/>
  <c r="C79" i="15"/>
  <c r="C78" i="15"/>
  <c r="C77" i="15"/>
  <c r="C76" i="15"/>
  <c r="C75" i="15"/>
  <c r="C74" i="15"/>
  <c r="C73" i="15"/>
  <c r="C72" i="15"/>
  <c r="C71" i="15"/>
  <c r="C70" i="15"/>
  <c r="C69" i="15"/>
  <c r="C68" i="15"/>
  <c r="C67" i="15"/>
  <c r="C66" i="15"/>
  <c r="C65" i="15"/>
  <c r="C64" i="15"/>
  <c r="C63" i="15"/>
  <c r="C62" i="15"/>
  <c r="C61" i="15"/>
  <c r="C60" i="15"/>
  <c r="C59" i="15"/>
  <c r="C58" i="15"/>
  <c r="C57" i="15"/>
  <c r="C56" i="15"/>
  <c r="C55" i="15"/>
  <c r="C54" i="15"/>
  <c r="C53" i="15"/>
  <c r="C52" i="15"/>
  <c r="C51" i="15"/>
  <c r="C50" i="15"/>
  <c r="C49" i="15"/>
  <c r="C48" i="15"/>
  <c r="C47" i="15"/>
  <c r="C46" i="15"/>
  <c r="C45" i="15"/>
  <c r="C44" i="15"/>
  <c r="C43" i="15"/>
  <c r="C42" i="15"/>
  <c r="C41" i="15"/>
  <c r="C40" i="15"/>
  <c r="C39" i="15"/>
  <c r="C38" i="15"/>
  <c r="C37" i="15"/>
  <c r="C36" i="15"/>
  <c r="C35" i="15"/>
  <c r="C34" i="15"/>
  <c r="C33" i="15"/>
  <c r="C32" i="15"/>
  <c r="C31" i="15"/>
  <c r="C30" i="15"/>
  <c r="C29" i="15"/>
  <c r="C28" i="15"/>
  <c r="C27" i="15"/>
  <c r="C26" i="15"/>
  <c r="C25" i="15"/>
  <c r="C24" i="15"/>
  <c r="C23" i="15"/>
  <c r="C22" i="15"/>
  <c r="C21" i="15"/>
  <c r="C20" i="15"/>
  <c r="C19" i="15"/>
  <c r="C18" i="15"/>
  <c r="C17" i="15"/>
  <c r="C16" i="15"/>
  <c r="C14" i="15"/>
  <c r="B208" i="15"/>
  <c r="C12" i="15"/>
  <c r="C1" i="15"/>
  <c r="D204" i="15" l="1"/>
  <c r="D200" i="15"/>
  <c r="D196" i="15"/>
  <c r="D192" i="15"/>
  <c r="D188" i="15"/>
  <c r="D184" i="15"/>
  <c r="D180" i="15"/>
  <c r="D176" i="15"/>
  <c r="D172" i="15"/>
  <c r="D168" i="15"/>
  <c r="D164" i="15"/>
  <c r="D160" i="15"/>
  <c r="D156" i="15"/>
  <c r="D152" i="15"/>
  <c r="D148" i="15"/>
  <c r="D144" i="15"/>
  <c r="D140" i="15"/>
  <c r="D136" i="15"/>
  <c r="D132" i="15"/>
  <c r="D128" i="15"/>
  <c r="D124" i="15"/>
  <c r="D120" i="15"/>
  <c r="D116" i="15"/>
  <c r="D112" i="15"/>
  <c r="D108" i="15"/>
  <c r="D104" i="15"/>
  <c r="D100" i="15"/>
  <c r="D96" i="15"/>
  <c r="D92" i="15"/>
  <c r="D88" i="15"/>
  <c r="D84" i="15"/>
  <c r="D80" i="15"/>
  <c r="D76" i="15"/>
  <c r="D72" i="15"/>
  <c r="D68" i="15"/>
  <c r="D64" i="15"/>
  <c r="D60" i="15"/>
  <c r="D56" i="15"/>
  <c r="D52" i="15"/>
  <c r="D48" i="15"/>
  <c r="D44" i="15"/>
  <c r="D40" i="15"/>
  <c r="D36" i="15"/>
  <c r="D32" i="15"/>
  <c r="D28" i="15"/>
  <c r="D24" i="15"/>
  <c r="D20" i="15"/>
  <c r="D16" i="15"/>
  <c r="D12" i="15"/>
  <c r="C7" i="15"/>
  <c r="D203" i="15"/>
  <c r="D199" i="15"/>
  <c r="D195" i="15"/>
  <c r="D191" i="15"/>
  <c r="D187" i="15"/>
  <c r="D183" i="15"/>
  <c r="D179" i="15"/>
  <c r="D175" i="15"/>
  <c r="D171" i="15"/>
  <c r="D167" i="15"/>
  <c r="D163" i="15"/>
  <c r="D159" i="15"/>
  <c r="D155" i="15"/>
  <c r="D151" i="15"/>
  <c r="D147" i="15"/>
  <c r="D143" i="15"/>
  <c r="D139" i="15"/>
  <c r="D135" i="15"/>
  <c r="D131" i="15"/>
  <c r="D127" i="15"/>
  <c r="D123" i="15"/>
  <c r="D119" i="15"/>
  <c r="D115" i="15"/>
  <c r="D111" i="15"/>
  <c r="D107" i="15"/>
  <c r="D103" i="15"/>
  <c r="D99" i="15"/>
  <c r="D95" i="15"/>
  <c r="D91" i="15"/>
  <c r="D87" i="15"/>
  <c r="D83" i="15"/>
  <c r="D79" i="15"/>
  <c r="D75" i="15"/>
  <c r="D71" i="15"/>
  <c r="D67" i="15"/>
  <c r="D63" i="15"/>
  <c r="D59" i="15"/>
  <c r="D55" i="15"/>
  <c r="D51" i="15"/>
  <c r="D47" i="15"/>
  <c r="D43" i="15"/>
  <c r="D39" i="15"/>
  <c r="D35" i="15"/>
  <c r="D31" i="15"/>
  <c r="D27" i="15"/>
  <c r="D23" i="15"/>
  <c r="D19" i="15"/>
  <c r="D15" i="15"/>
  <c r="D201" i="15"/>
  <c r="D189" i="15"/>
  <c r="D177" i="15"/>
  <c r="D169" i="15"/>
  <c r="D157" i="15"/>
  <c r="D149" i="15"/>
  <c r="D141" i="15"/>
  <c r="D133" i="15"/>
  <c r="D125" i="15"/>
  <c r="D113" i="15"/>
  <c r="D105" i="15"/>
  <c r="D97" i="15"/>
  <c r="D89" i="15"/>
  <c r="D77" i="15"/>
  <c r="D69" i="15"/>
  <c r="D61" i="15"/>
  <c r="D49" i="15"/>
  <c r="D41" i="15"/>
  <c r="D29" i="15"/>
  <c r="D21" i="15"/>
  <c r="D13" i="15"/>
  <c r="D206" i="15"/>
  <c r="D202" i="15"/>
  <c r="D198" i="15"/>
  <c r="D194" i="15"/>
  <c r="D190" i="15"/>
  <c r="D186" i="15"/>
  <c r="D182" i="15"/>
  <c r="D178" i="15"/>
  <c r="D174" i="15"/>
  <c r="D170" i="15"/>
  <c r="D166" i="15"/>
  <c r="D162" i="15"/>
  <c r="D158" i="15"/>
  <c r="D154" i="15"/>
  <c r="D150" i="15"/>
  <c r="D146" i="15"/>
  <c r="D142" i="15"/>
  <c r="D138" i="15"/>
  <c r="D134" i="15"/>
  <c r="D130" i="15"/>
  <c r="D126" i="15"/>
  <c r="D122" i="15"/>
  <c r="D118" i="15"/>
  <c r="D114" i="15"/>
  <c r="D110" i="15"/>
  <c r="D106" i="15"/>
  <c r="D102" i="15"/>
  <c r="D98" i="15"/>
  <c r="D94" i="15"/>
  <c r="D90" i="15"/>
  <c r="D86" i="15"/>
  <c r="D82" i="15"/>
  <c r="D78" i="15"/>
  <c r="D74" i="15"/>
  <c r="D70" i="15"/>
  <c r="D66" i="15"/>
  <c r="D62" i="15"/>
  <c r="D58" i="15"/>
  <c r="D54" i="15"/>
  <c r="D50" i="15"/>
  <c r="D46" i="15"/>
  <c r="D42" i="15"/>
  <c r="D38" i="15"/>
  <c r="D34" i="15"/>
  <c r="D30" i="15"/>
  <c r="D26" i="15"/>
  <c r="D22" i="15"/>
  <c r="D18" i="15"/>
  <c r="D14" i="15"/>
  <c r="D205" i="15"/>
  <c r="D197" i="15"/>
  <c r="D193" i="15"/>
  <c r="D185" i="15"/>
  <c r="D181" i="15"/>
  <c r="D173" i="15"/>
  <c r="D165" i="15"/>
  <c r="D161" i="15"/>
  <c r="D153" i="15"/>
  <c r="D145" i="15"/>
  <c r="D137" i="15"/>
  <c r="D129" i="15"/>
  <c r="D121" i="15"/>
  <c r="D117" i="15"/>
  <c r="D109" i="15"/>
  <c r="D101" i="15"/>
  <c r="D93" i="15"/>
  <c r="D85" i="15"/>
  <c r="D81" i="15"/>
  <c r="D73" i="15"/>
  <c r="D65" i="15"/>
  <c r="D57" i="15"/>
  <c r="D53" i="15"/>
  <c r="D45" i="15"/>
  <c r="D37" i="15"/>
  <c r="D33" i="15"/>
  <c r="D25" i="15"/>
  <c r="D17" i="15"/>
  <c r="A9" i="6"/>
  <c r="B11" i="5"/>
  <c r="B10" i="4"/>
  <c r="C9" i="5" s="1"/>
  <c r="C9" i="4"/>
  <c r="C15" i="15"/>
  <c r="C13" i="15"/>
  <c r="C6" i="15" s="1"/>
  <c r="C8" i="15" s="1"/>
  <c r="D8" i="15" s="1"/>
  <c r="A33" i="13"/>
  <c r="P9" i="5" l="1"/>
  <c r="O9" i="5"/>
  <c r="C208" i="15"/>
  <c r="C5" i="15" s="1"/>
  <c r="A10" i="6"/>
  <c r="B12" i="5"/>
  <c r="B11" i="4"/>
  <c r="C10" i="5" s="1"/>
  <c r="C10" i="4"/>
  <c r="A30" i="13"/>
  <c r="A28" i="13"/>
  <c r="A29" i="13"/>
  <c r="P10" i="5" l="1"/>
  <c r="O10" i="5"/>
  <c r="A11" i="6"/>
  <c r="B13" i="5"/>
  <c r="B12" i="4"/>
  <c r="C11" i="5" s="1"/>
  <c r="O11" i="5" s="1"/>
  <c r="C11" i="4"/>
  <c r="A81" i="11"/>
  <c r="A80" i="11"/>
  <c r="A79" i="11"/>
  <c r="A78" i="11"/>
  <c r="A77" i="11"/>
  <c r="A72" i="11"/>
  <c r="A51" i="11"/>
  <c r="A48" i="11"/>
  <c r="A46" i="11"/>
  <c r="A90" i="11"/>
  <c r="O7" i="9"/>
  <c r="O8" i="9"/>
  <c r="O9" i="9"/>
  <c r="O10" i="9"/>
  <c r="O11" i="9"/>
  <c r="O12" i="9"/>
  <c r="O13" i="9"/>
  <c r="O14" i="9"/>
  <c r="O15" i="9"/>
  <c r="O16" i="9"/>
  <c r="O17" i="9"/>
  <c r="O18" i="9"/>
  <c r="O19" i="9"/>
  <c r="O20" i="9"/>
  <c r="O21" i="9"/>
  <c r="O22" i="9"/>
  <c r="O23" i="9"/>
  <c r="O24" i="9"/>
  <c r="O25" i="9"/>
  <c r="O26" i="9"/>
  <c r="O27" i="9"/>
  <c r="O28" i="9"/>
  <c r="O29" i="9"/>
  <c r="O30" i="9"/>
  <c r="O31" i="9"/>
  <c r="O6" i="9"/>
  <c r="P11" i="5" l="1"/>
  <c r="A12" i="6"/>
  <c r="B14" i="5"/>
  <c r="B13" i="4"/>
  <c r="C12" i="5" s="1"/>
  <c r="C12" i="4"/>
  <c r="A74" i="11"/>
  <c r="A87" i="11"/>
  <c r="A84" i="11"/>
  <c r="A88" i="11"/>
  <c r="A57" i="11"/>
  <c r="A61" i="11"/>
  <c r="A65" i="11"/>
  <c r="A69" i="11"/>
  <c r="A73" i="11"/>
  <c r="A85" i="11"/>
  <c r="A89" i="11"/>
  <c r="A49" i="11"/>
  <c r="A56" i="11"/>
  <c r="A60" i="11"/>
  <c r="A64" i="11"/>
  <c r="A68" i="11"/>
  <c r="A43" i="11"/>
  <c r="A62" i="11"/>
  <c r="A66" i="11"/>
  <c r="A70" i="11"/>
  <c r="A86" i="11"/>
  <c r="O12" i="5" l="1"/>
  <c r="P12" i="5"/>
  <c r="A58" i="11"/>
  <c r="A47" i="11"/>
  <c r="A45" i="11"/>
  <c r="A71" i="11"/>
  <c r="A13" i="6"/>
  <c r="B15" i="5"/>
  <c r="B14" i="4"/>
  <c r="C13" i="4"/>
  <c r="A67" i="11"/>
  <c r="A50" i="11"/>
  <c r="A63" i="11"/>
  <c r="A42" i="11"/>
  <c r="A59" i="11"/>
  <c r="A53" i="11"/>
  <c r="A44" i="11"/>
  <c r="K125" i="5"/>
  <c r="L5" i="5"/>
  <c r="L6" i="5" s="1"/>
  <c r="L7" i="5" s="1"/>
  <c r="L8" i="5" s="1"/>
  <c r="L9" i="5" s="1"/>
  <c r="L10" i="5" s="1"/>
  <c r="L11" i="5" s="1"/>
  <c r="L12" i="5" s="1"/>
  <c r="L13" i="5" s="1"/>
  <c r="L14" i="5" s="1"/>
  <c r="L15" i="5" s="1"/>
  <c r="L16" i="5" s="1"/>
  <c r="L17" i="5" s="1"/>
  <c r="L18" i="5" s="1"/>
  <c r="L19" i="5" s="1"/>
  <c r="L20" i="5" s="1"/>
  <c r="L21" i="5" s="1"/>
  <c r="L22" i="5" s="1"/>
  <c r="L23" i="5" s="1"/>
  <c r="L24" i="5" s="1"/>
  <c r="L25" i="5" s="1"/>
  <c r="L26" i="5" s="1"/>
  <c r="L27" i="5" s="1"/>
  <c r="L28" i="5" s="1"/>
  <c r="L29" i="5" s="1"/>
  <c r="L30" i="5" s="1"/>
  <c r="L31" i="5" s="1"/>
  <c r="L32" i="5" s="1"/>
  <c r="L33" i="5" s="1"/>
  <c r="L34" i="5" s="1"/>
  <c r="L35" i="5" s="1"/>
  <c r="L36" i="5" s="1"/>
  <c r="L37" i="5" s="1"/>
  <c r="L38" i="5" s="1"/>
  <c r="L39" i="5" s="1"/>
  <c r="L40" i="5" s="1"/>
  <c r="L41" i="5" s="1"/>
  <c r="L42" i="5" s="1"/>
  <c r="L43" i="5" s="1"/>
  <c r="L44" i="5" s="1"/>
  <c r="L45" i="5" s="1"/>
  <c r="L46" i="5" s="1"/>
  <c r="L47" i="5" s="1"/>
  <c r="L48" i="5" s="1"/>
  <c r="L49" i="5" s="1"/>
  <c r="L50" i="5" s="1"/>
  <c r="L51" i="5" s="1"/>
  <c r="L52" i="5" s="1"/>
  <c r="L53" i="5" s="1"/>
  <c r="L54" i="5" s="1"/>
  <c r="L55" i="5" s="1"/>
  <c r="L56" i="5" s="1"/>
  <c r="L57" i="5" s="1"/>
  <c r="L58" i="5" s="1"/>
  <c r="L59" i="5" s="1"/>
  <c r="L60" i="5" s="1"/>
  <c r="L61" i="5" s="1"/>
  <c r="L62" i="5" s="1"/>
  <c r="L63" i="5" s="1"/>
  <c r="L64" i="5" s="1"/>
  <c r="L65" i="5" s="1"/>
  <c r="L66" i="5" s="1"/>
  <c r="L67" i="5" s="1"/>
  <c r="L68" i="5" s="1"/>
  <c r="L69" i="5" s="1"/>
  <c r="L70" i="5" s="1"/>
  <c r="L71" i="5" s="1"/>
  <c r="L72" i="5" s="1"/>
  <c r="L73" i="5" s="1"/>
  <c r="L74" i="5" s="1"/>
  <c r="L75" i="5" s="1"/>
  <c r="L76" i="5" s="1"/>
  <c r="L77" i="5" s="1"/>
  <c r="L78" i="5" s="1"/>
  <c r="L79" i="5" s="1"/>
  <c r="L80" i="5" s="1"/>
  <c r="L81" i="5" s="1"/>
  <c r="L82" i="5" s="1"/>
  <c r="L83" i="5" s="1"/>
  <c r="L84" i="5" s="1"/>
  <c r="L85" i="5" s="1"/>
  <c r="L86" i="5" s="1"/>
  <c r="L87" i="5" s="1"/>
  <c r="L88" i="5" s="1"/>
  <c r="L89" i="5" s="1"/>
  <c r="L90" i="5" s="1"/>
  <c r="L91" i="5" s="1"/>
  <c r="L92" i="5" s="1"/>
  <c r="L93" i="5" s="1"/>
  <c r="L94" i="5" s="1"/>
  <c r="L95" i="5" s="1"/>
  <c r="L96" i="5" s="1"/>
  <c r="L97" i="5" s="1"/>
  <c r="L98" i="5" s="1"/>
  <c r="L99" i="5" s="1"/>
  <c r="L100" i="5" s="1"/>
  <c r="L101" i="5" s="1"/>
  <c r="L102" i="5" s="1"/>
  <c r="L103" i="5" s="1"/>
  <c r="L104" i="5" s="1"/>
  <c r="L105" i="5" s="1"/>
  <c r="L106" i="5" s="1"/>
  <c r="L107" i="5" s="1"/>
  <c r="L108" i="5" s="1"/>
  <c r="L109" i="5" s="1"/>
  <c r="L110" i="5" s="1"/>
  <c r="L111" i="5" s="1"/>
  <c r="L112" i="5" s="1"/>
  <c r="L113" i="5" s="1"/>
  <c r="L114" i="5" s="1"/>
  <c r="L115" i="5" s="1"/>
  <c r="L116" i="5" s="1"/>
  <c r="L117" i="5" s="1"/>
  <c r="L118" i="5" s="1"/>
  <c r="L119" i="5" s="1"/>
  <c r="L120" i="5" s="1"/>
  <c r="L121" i="5" s="1"/>
  <c r="L122" i="5" s="1"/>
  <c r="L123" i="5" s="1"/>
  <c r="L124" i="5" s="1"/>
  <c r="C13" i="5" l="1"/>
  <c r="A14" i="6"/>
  <c r="B16" i="5"/>
  <c r="B15" i="4"/>
  <c r="C14" i="5" s="1"/>
  <c r="C14" i="4"/>
  <c r="C6" i="4"/>
  <c r="C20" i="3"/>
  <c r="C14" i="3"/>
  <c r="C8" i="3"/>
  <c r="D10" i="3"/>
  <c r="D16" i="3"/>
  <c r="D4" i="3"/>
  <c r="C19" i="3"/>
  <c r="C18" i="3"/>
  <c r="C17" i="3"/>
  <c r="C13" i="3"/>
  <c r="C12" i="3"/>
  <c r="C11" i="3"/>
  <c r="C7" i="3"/>
  <c r="C6" i="3"/>
  <c r="C5" i="3"/>
  <c r="F60" i="4" s="1"/>
  <c r="P14" i="5" l="1"/>
  <c r="O14" i="5"/>
  <c r="C15" i="5"/>
  <c r="P15" i="5" s="1"/>
  <c r="O13" i="5"/>
  <c r="P13" i="5"/>
  <c r="A15" i="6"/>
  <c r="B17" i="5"/>
  <c r="C15" i="4"/>
  <c r="B17" i="4"/>
  <c r="F71" i="4"/>
  <c r="F82" i="4"/>
  <c r="F5" i="4"/>
  <c r="F93" i="4"/>
  <c r="F16" i="4"/>
  <c r="F104" i="4"/>
  <c r="F27" i="4"/>
  <c r="F115" i="4"/>
  <c r="F38" i="4"/>
  <c r="F126" i="4"/>
  <c r="F49" i="4"/>
  <c r="O15" i="5" l="1"/>
  <c r="A16" i="6"/>
  <c r="B18" i="5"/>
  <c r="B18" i="4"/>
  <c r="C16" i="5" s="1"/>
  <c r="P16" i="5" s="1"/>
  <c r="C17" i="4"/>
  <c r="O16" i="5" l="1"/>
  <c r="A17" i="6"/>
  <c r="B19" i="5"/>
  <c r="C18" i="4"/>
  <c r="B19" i="4"/>
  <c r="C17" i="5" s="1"/>
  <c r="P17" i="5" s="1"/>
  <c r="O17" i="5" l="1"/>
  <c r="A18" i="6"/>
  <c r="B20" i="5"/>
  <c r="B20" i="4"/>
  <c r="C18" i="5" s="1"/>
  <c r="C19" i="4"/>
  <c r="O18" i="5" l="1"/>
  <c r="P18" i="5"/>
  <c r="A19" i="6"/>
  <c r="B21" i="5"/>
  <c r="C20" i="4"/>
  <c r="B21" i="4"/>
  <c r="C19" i="5" s="1"/>
  <c r="P19" i="5" s="1"/>
  <c r="O19" i="5" l="1"/>
  <c r="A20" i="6"/>
  <c r="B22" i="5"/>
  <c r="B22" i="4"/>
  <c r="C20" i="5" s="1"/>
  <c r="P20" i="5" s="1"/>
  <c r="C21" i="4"/>
  <c r="O20" i="5" l="1"/>
  <c r="A21" i="6"/>
  <c r="B23" i="5"/>
  <c r="C22" i="4"/>
  <c r="B23" i="4"/>
  <c r="C21" i="5" s="1"/>
  <c r="P21" i="5" l="1"/>
  <c r="O21" i="5"/>
  <c r="A22" i="6"/>
  <c r="B24" i="5"/>
  <c r="C23" i="4"/>
  <c r="B24" i="4"/>
  <c r="C22" i="5" s="1"/>
  <c r="P22" i="5" s="1"/>
  <c r="O22" i="5" l="1"/>
  <c r="A23" i="6"/>
  <c r="B25" i="5"/>
  <c r="C24" i="4"/>
  <c r="B25" i="4"/>
  <c r="C23" i="5" s="1"/>
  <c r="O23" i="5" l="1"/>
  <c r="P23" i="5"/>
  <c r="A24" i="6"/>
  <c r="B26" i="5"/>
  <c r="B26" i="4"/>
  <c r="C24" i="5" s="1"/>
  <c r="O24" i="5" s="1"/>
  <c r="C25" i="4"/>
  <c r="P24" i="5" l="1"/>
  <c r="A25" i="6"/>
  <c r="B27" i="5"/>
  <c r="C26" i="4"/>
  <c r="B28" i="4"/>
  <c r="C25" i="5" s="1"/>
  <c r="P25" i="5" l="1"/>
  <c r="O25" i="5"/>
  <c r="A26" i="6"/>
  <c r="B28" i="5"/>
  <c r="C28" i="4"/>
  <c r="B29" i="4"/>
  <c r="C26" i="5" s="1"/>
  <c r="P26" i="5" s="1"/>
  <c r="O26" i="5" l="1"/>
  <c r="A27" i="6"/>
  <c r="B29" i="5"/>
  <c r="B30" i="4"/>
  <c r="C27" i="5" s="1"/>
  <c r="O27" i="5" s="1"/>
  <c r="C29" i="4"/>
  <c r="P27" i="5" l="1"/>
  <c r="A28" i="6"/>
  <c r="B30" i="5"/>
  <c r="B31" i="4"/>
  <c r="C28" i="5" s="1"/>
  <c r="P28" i="5" s="1"/>
  <c r="C30" i="4"/>
  <c r="O28" i="5" l="1"/>
  <c r="A29" i="6"/>
  <c r="B31" i="5"/>
  <c r="B32" i="4"/>
  <c r="C29" i="5" s="1"/>
  <c r="C31" i="4"/>
  <c r="P29" i="5" l="1"/>
  <c r="O29" i="5"/>
  <c r="A30" i="6"/>
  <c r="B32" i="5"/>
  <c r="C32" i="4"/>
  <c r="B33" i="4"/>
  <c r="C30" i="5" s="1"/>
  <c r="P30" i="5" s="1"/>
  <c r="O30" i="5" l="1"/>
  <c r="A31" i="6"/>
  <c r="B33" i="5"/>
  <c r="B34" i="4"/>
  <c r="C31" i="5" s="1"/>
  <c r="O31" i="5" s="1"/>
  <c r="C33" i="4"/>
  <c r="P31" i="5" l="1"/>
  <c r="C32" i="5"/>
  <c r="P32" i="5"/>
  <c r="O32" i="5"/>
  <c r="A32" i="6"/>
  <c r="B34" i="5"/>
  <c r="B35" i="4"/>
  <c r="C34" i="4"/>
  <c r="A33" i="6" l="1"/>
  <c r="B35" i="5"/>
  <c r="B36" i="4"/>
  <c r="C33" i="5" s="1"/>
  <c r="P33" i="5" s="1"/>
  <c r="C35" i="4"/>
  <c r="O33" i="5" l="1"/>
  <c r="A34" i="6"/>
  <c r="B36" i="5"/>
  <c r="C36" i="4"/>
  <c r="B37" i="4"/>
  <c r="C34" i="5" s="1"/>
  <c r="O34" i="5" l="1"/>
  <c r="P34" i="5"/>
  <c r="A35" i="6"/>
  <c r="B37" i="5"/>
  <c r="C37" i="4"/>
  <c r="B39" i="4"/>
  <c r="C35" i="5" s="1"/>
  <c r="P35" i="5" s="1"/>
  <c r="O35" i="5" l="1"/>
  <c r="A36" i="6"/>
  <c r="B38" i="5"/>
  <c r="B40" i="4"/>
  <c r="C36" i="5" s="1"/>
  <c r="P36" i="5" s="1"/>
  <c r="C39" i="4"/>
  <c r="O36" i="5" l="1"/>
  <c r="A37" i="6"/>
  <c r="B39" i="5"/>
  <c r="C40" i="4"/>
  <c r="B41" i="4"/>
  <c r="C37" i="5" s="1"/>
  <c r="P37" i="5" s="1"/>
  <c r="O37" i="5" l="1"/>
  <c r="A38" i="6"/>
  <c r="B40" i="5"/>
  <c r="B42" i="4"/>
  <c r="C38" i="5" s="1"/>
  <c r="P38" i="5" s="1"/>
  <c r="C41" i="4"/>
  <c r="O38" i="5" l="1"/>
  <c r="A39" i="6"/>
  <c r="B41" i="5"/>
  <c r="C42" i="4"/>
  <c r="B43" i="4"/>
  <c r="C39" i="5" s="1"/>
  <c r="P39" i="5" s="1"/>
  <c r="O39" i="5" l="1"/>
  <c r="A40" i="6"/>
  <c r="B42" i="5"/>
  <c r="B44" i="4"/>
  <c r="C40" i="5" s="1"/>
  <c r="C43" i="4"/>
  <c r="O40" i="5" l="1"/>
  <c r="P40" i="5"/>
  <c r="P41" i="5"/>
  <c r="O41" i="5"/>
  <c r="A41" i="6"/>
  <c r="B43" i="5"/>
  <c r="C44" i="4"/>
  <c r="B45" i="4"/>
  <c r="C41" i="5" s="1"/>
  <c r="A42" i="6" l="1"/>
  <c r="B44" i="5"/>
  <c r="B46" i="4"/>
  <c r="C42" i="5" s="1"/>
  <c r="P42" i="5" s="1"/>
  <c r="C45" i="4"/>
  <c r="O42" i="5" l="1"/>
  <c r="A43" i="6"/>
  <c r="B45" i="5"/>
  <c r="C46" i="4"/>
  <c r="B47" i="4"/>
  <c r="C43" i="5" s="1"/>
  <c r="P43" i="5" l="1"/>
  <c r="O43" i="5"/>
  <c r="A44" i="6"/>
  <c r="B46" i="5"/>
  <c r="B48" i="4"/>
  <c r="C44" i="5" s="1"/>
  <c r="O44" i="5" s="1"/>
  <c r="C47" i="4"/>
  <c r="P44" i="5" l="1"/>
  <c r="A45" i="6"/>
  <c r="B47" i="5"/>
  <c r="C48" i="4"/>
  <c r="B50" i="4"/>
  <c r="C45" i="5" s="1"/>
  <c r="P45" i="5" s="1"/>
  <c r="O45" i="5" l="1"/>
  <c r="A46" i="6"/>
  <c r="B48" i="5"/>
  <c r="B51" i="4"/>
  <c r="C46" i="5" s="1"/>
  <c r="P46" i="5" s="1"/>
  <c r="C50" i="4"/>
  <c r="O46" i="5" l="1"/>
  <c r="A47" i="6"/>
  <c r="B49" i="5"/>
  <c r="C51" i="4"/>
  <c r="B52" i="4"/>
  <c r="C47" i="5" s="1"/>
  <c r="P47" i="5" l="1"/>
  <c r="O47" i="5"/>
  <c r="A48" i="6"/>
  <c r="B50" i="5"/>
  <c r="B53" i="4"/>
  <c r="C48" i="5" s="1"/>
  <c r="P48" i="5" s="1"/>
  <c r="C52" i="4"/>
  <c r="O48" i="5" l="1"/>
  <c r="A49" i="6"/>
  <c r="B51" i="5"/>
  <c r="C53" i="4"/>
  <c r="B54" i="4"/>
  <c r="C49" i="5" s="1"/>
  <c r="P49" i="5" s="1"/>
  <c r="O49" i="5" l="1"/>
  <c r="A50" i="6"/>
  <c r="B52" i="5"/>
  <c r="B55" i="4"/>
  <c r="C50" i="5" s="1"/>
  <c r="P50" i="5" s="1"/>
  <c r="C54" i="4"/>
  <c r="O50" i="5" l="1"/>
  <c r="A51" i="6"/>
  <c r="B53" i="5"/>
  <c r="C55" i="4"/>
  <c r="B56" i="4"/>
  <c r="C51" i="5" s="1"/>
  <c r="O51" i="5" l="1"/>
  <c r="P51" i="5"/>
  <c r="C52" i="5"/>
  <c r="O52" i="5" s="1"/>
  <c r="A52" i="6"/>
  <c r="B54" i="5"/>
  <c r="B57" i="4"/>
  <c r="C56" i="4"/>
  <c r="P52" i="5" l="1"/>
  <c r="A53" i="6"/>
  <c r="B55" i="5"/>
  <c r="B58" i="4"/>
  <c r="C53" i="5" s="1"/>
  <c r="P53" i="5" s="1"/>
  <c r="C57" i="4"/>
  <c r="O53" i="5" l="1"/>
  <c r="A54" i="6"/>
  <c r="B56" i="5"/>
  <c r="B59" i="4"/>
  <c r="C54" i="5" s="1"/>
  <c r="C58" i="4"/>
  <c r="O54" i="5" l="1"/>
  <c r="P54" i="5"/>
  <c r="P55" i="5"/>
  <c r="O55" i="5"/>
  <c r="A55" i="6"/>
  <c r="B57" i="5"/>
  <c r="C59" i="4"/>
  <c r="B61" i="4"/>
  <c r="C55" i="5" s="1"/>
  <c r="A56" i="6" l="1"/>
  <c r="B58" i="5"/>
  <c r="B62" i="4"/>
  <c r="C56" i="5" s="1"/>
  <c r="P56" i="5" s="1"/>
  <c r="C61" i="4"/>
  <c r="O56" i="5" l="1"/>
  <c r="A57" i="6"/>
  <c r="B59" i="5"/>
  <c r="B63" i="4"/>
  <c r="C57" i="5" s="1"/>
  <c r="C62" i="4"/>
  <c r="P57" i="5" l="1"/>
  <c r="O57" i="5"/>
  <c r="C58" i="5"/>
  <c r="O58" i="5" s="1"/>
  <c r="A58" i="6"/>
  <c r="B60" i="5"/>
  <c r="B61" i="5" s="1"/>
  <c r="B64" i="4"/>
  <c r="C63" i="4"/>
  <c r="P58" i="5" l="1"/>
  <c r="O59" i="5"/>
  <c r="A59" i="6"/>
  <c r="B62" i="5"/>
  <c r="B65" i="4"/>
  <c r="C59" i="5" s="1"/>
  <c r="P59" i="5" s="1"/>
  <c r="C64" i="4"/>
  <c r="A60" i="6" l="1"/>
  <c r="B63" i="5"/>
  <c r="B66" i="4"/>
  <c r="C65" i="4"/>
  <c r="C60" i="5" l="1"/>
  <c r="A61" i="6"/>
  <c r="B64" i="5"/>
  <c r="B67" i="4"/>
  <c r="C66" i="4"/>
  <c r="P60" i="5" l="1"/>
  <c r="O60" i="5"/>
  <c r="C61" i="5"/>
  <c r="A62" i="6"/>
  <c r="B65" i="5"/>
  <c r="B68" i="4"/>
  <c r="C62" i="5" s="1"/>
  <c r="C67" i="4"/>
  <c r="P62" i="5" l="1"/>
  <c r="O62" i="5"/>
  <c r="P61" i="5"/>
  <c r="O61" i="5"/>
  <c r="A63" i="6"/>
  <c r="B66" i="5"/>
  <c r="C68" i="4"/>
  <c r="B69" i="4"/>
  <c r="C63" i="5" l="1"/>
  <c r="A64" i="6"/>
  <c r="B67" i="5"/>
  <c r="B70" i="4"/>
  <c r="C69" i="4"/>
  <c r="P63" i="5" l="1"/>
  <c r="O63" i="5"/>
  <c r="C64" i="5"/>
  <c r="A65" i="6"/>
  <c r="B68" i="5"/>
  <c r="C70" i="4"/>
  <c r="B72" i="4"/>
  <c r="B5" i="6" l="1"/>
  <c r="C5" i="6" s="1"/>
  <c r="B6" i="6"/>
  <c r="C6" i="6" s="1"/>
  <c r="B7" i="6"/>
  <c r="C7" i="6" s="1"/>
  <c r="B8" i="6"/>
  <c r="C8" i="6" s="1"/>
  <c r="B9" i="6"/>
  <c r="C9" i="6" s="1"/>
  <c r="B10" i="6"/>
  <c r="C10" i="6" s="1"/>
  <c r="B11" i="6"/>
  <c r="C11" i="6" s="1"/>
  <c r="B12" i="6"/>
  <c r="C12" i="6" s="1"/>
  <c r="B13" i="6"/>
  <c r="C13" i="6" s="1"/>
  <c r="B14" i="6"/>
  <c r="C14" i="6" s="1"/>
  <c r="B15" i="6"/>
  <c r="C15" i="6" s="1"/>
  <c r="B16" i="6"/>
  <c r="C16" i="6" s="1"/>
  <c r="B17" i="6"/>
  <c r="C17" i="6" s="1"/>
  <c r="B18" i="6"/>
  <c r="C18" i="6" s="1"/>
  <c r="B19" i="6"/>
  <c r="C19" i="6" s="1"/>
  <c r="B20" i="6"/>
  <c r="C20" i="6" s="1"/>
  <c r="B21" i="6"/>
  <c r="C21" i="6" s="1"/>
  <c r="B22" i="6"/>
  <c r="C22" i="6" s="1"/>
  <c r="B23" i="6"/>
  <c r="C23" i="6" s="1"/>
  <c r="B24" i="6"/>
  <c r="C24" i="6" s="1"/>
  <c r="B25" i="6"/>
  <c r="C25" i="6" s="1"/>
  <c r="B26" i="6"/>
  <c r="C26" i="6" s="1"/>
  <c r="B27" i="6"/>
  <c r="C27" i="6" s="1"/>
  <c r="B28" i="6"/>
  <c r="C28" i="6" s="1"/>
  <c r="B29" i="6"/>
  <c r="C29" i="6" s="1"/>
  <c r="B30" i="6"/>
  <c r="C30" i="6" s="1"/>
  <c r="B31" i="6"/>
  <c r="C31" i="6" s="1"/>
  <c r="B32" i="6"/>
  <c r="C32" i="6" s="1"/>
  <c r="B33" i="6"/>
  <c r="C33" i="6" s="1"/>
  <c r="B34" i="6"/>
  <c r="C34" i="6" s="1"/>
  <c r="B35" i="6"/>
  <c r="C35" i="6" s="1"/>
  <c r="B36" i="6"/>
  <c r="C36" i="6" s="1"/>
  <c r="B37" i="6"/>
  <c r="C37" i="6" s="1"/>
  <c r="B38" i="6"/>
  <c r="C38" i="6" s="1"/>
  <c r="B39" i="6"/>
  <c r="C39" i="6" s="1"/>
  <c r="B40" i="6"/>
  <c r="C40" i="6" s="1"/>
  <c r="B41" i="6"/>
  <c r="C41" i="6" s="1"/>
  <c r="B42" i="6"/>
  <c r="C42" i="6" s="1"/>
  <c r="B43" i="6"/>
  <c r="C43" i="6" s="1"/>
  <c r="B44" i="6"/>
  <c r="C44" i="6" s="1"/>
  <c r="B45" i="6"/>
  <c r="C45" i="6" s="1"/>
  <c r="B46" i="6"/>
  <c r="C46" i="6" s="1"/>
  <c r="B47" i="6"/>
  <c r="C47" i="6" s="1"/>
  <c r="B48" i="6"/>
  <c r="C48" i="6" s="1"/>
  <c r="B49" i="6"/>
  <c r="C49" i="6" s="1"/>
  <c r="B50" i="6"/>
  <c r="C50" i="6" s="1"/>
  <c r="B51" i="6"/>
  <c r="C51" i="6" s="1"/>
  <c r="B52" i="6"/>
  <c r="C52" i="6" s="1"/>
  <c r="B53" i="6"/>
  <c r="C53" i="6" s="1"/>
  <c r="B54" i="6"/>
  <c r="C54" i="6" s="1"/>
  <c r="B55" i="6"/>
  <c r="C55" i="6" s="1"/>
  <c r="B56" i="6"/>
  <c r="C56" i="6" s="1"/>
  <c r="B57" i="6"/>
  <c r="C57" i="6" s="1"/>
  <c r="B58" i="6"/>
  <c r="C58" i="6" s="1"/>
  <c r="B59" i="6"/>
  <c r="C59" i="6" s="1"/>
  <c r="B60" i="6"/>
  <c r="C60" i="6" s="1"/>
  <c r="B61" i="6"/>
  <c r="C61" i="6" s="1"/>
  <c r="B62" i="6"/>
  <c r="C62" i="6" s="1"/>
  <c r="B63" i="6"/>
  <c r="C63" i="6" s="1"/>
  <c r="C65" i="5"/>
  <c r="B64" i="6"/>
  <c r="C64" i="6" s="1"/>
  <c r="O64" i="5"/>
  <c r="P64" i="5"/>
  <c r="A66" i="6"/>
  <c r="B69" i="5"/>
  <c r="B73" i="4"/>
  <c r="C72" i="4"/>
  <c r="C66" i="5" l="1"/>
  <c r="B65" i="6"/>
  <c r="C65" i="6" s="1"/>
  <c r="P65" i="5"/>
  <c r="O65" i="5"/>
  <c r="A67" i="6"/>
  <c r="B70" i="5"/>
  <c r="C73" i="4"/>
  <c r="B74" i="4"/>
  <c r="C67" i="5" s="1"/>
  <c r="P67" i="5" l="1"/>
  <c r="O67" i="5"/>
  <c r="C68" i="5"/>
  <c r="P66" i="5"/>
  <c r="O66" i="5"/>
  <c r="A68" i="6"/>
  <c r="B71" i="5"/>
  <c r="B75" i="4"/>
  <c r="C74" i="4"/>
  <c r="O68" i="5" l="1"/>
  <c r="P68" i="5"/>
  <c r="A69" i="6"/>
  <c r="B72" i="5"/>
  <c r="B76" i="4"/>
  <c r="C75" i="4"/>
  <c r="C69" i="5" l="1"/>
  <c r="A70" i="6"/>
  <c r="B73" i="5"/>
  <c r="B77" i="4"/>
  <c r="C70" i="5" s="1"/>
  <c r="C76" i="4"/>
  <c r="O70" i="5" l="1"/>
  <c r="P70" i="5"/>
  <c r="O69" i="5"/>
  <c r="P69" i="5"/>
  <c r="A71" i="6"/>
  <c r="B74" i="5"/>
  <c r="C77" i="4"/>
  <c r="B78" i="4"/>
  <c r="C71" i="5" l="1"/>
  <c r="A72" i="6"/>
  <c r="B75" i="5"/>
  <c r="B79" i="4"/>
  <c r="C72" i="5" s="1"/>
  <c r="C78" i="4"/>
  <c r="P72" i="5" l="1"/>
  <c r="O72" i="5"/>
  <c r="P71" i="5"/>
  <c r="O71" i="5"/>
  <c r="A73" i="6"/>
  <c r="B76" i="5"/>
  <c r="B80" i="4"/>
  <c r="C79" i="4"/>
  <c r="C73" i="5" l="1"/>
  <c r="A74" i="6"/>
  <c r="B77" i="5"/>
  <c r="B81" i="4"/>
  <c r="B83" i="4" s="1"/>
  <c r="C80" i="4"/>
  <c r="C75" i="5" l="1"/>
  <c r="O73" i="5"/>
  <c r="P73" i="5"/>
  <c r="C74" i="5"/>
  <c r="A75" i="6"/>
  <c r="B78" i="5"/>
  <c r="B84" i="4"/>
  <c r="C76" i="5" s="1"/>
  <c r="C83" i="4"/>
  <c r="C81" i="4"/>
  <c r="P76" i="5" l="1"/>
  <c r="O76" i="5"/>
  <c r="P75" i="5"/>
  <c r="O75" i="5"/>
  <c r="P74" i="5"/>
  <c r="O74" i="5"/>
  <c r="A76" i="6"/>
  <c r="B79" i="5"/>
  <c r="B85" i="4"/>
  <c r="C77" i="5" s="1"/>
  <c r="P77" i="5" s="1"/>
  <c r="C84" i="4"/>
  <c r="O77" i="5" l="1"/>
  <c r="A77" i="6"/>
  <c r="B80" i="5"/>
  <c r="B86" i="4"/>
  <c r="C78" i="5" s="1"/>
  <c r="P78" i="5" s="1"/>
  <c r="C85" i="4"/>
  <c r="O78" i="5" l="1"/>
  <c r="A78" i="6"/>
  <c r="B81" i="5"/>
  <c r="B87" i="4"/>
  <c r="C79" i="5" s="1"/>
  <c r="P79" i="5" s="1"/>
  <c r="C86" i="4"/>
  <c r="O79" i="5" l="1"/>
  <c r="C80" i="5"/>
  <c r="P80" i="5" s="1"/>
  <c r="A79" i="6"/>
  <c r="B82" i="5"/>
  <c r="B88" i="4"/>
  <c r="C87" i="4"/>
  <c r="O80" i="5" l="1"/>
  <c r="A80" i="6"/>
  <c r="B83" i="5"/>
  <c r="B89" i="4"/>
  <c r="C81" i="5" s="1"/>
  <c r="O81" i="5" s="1"/>
  <c r="C88" i="4"/>
  <c r="P81" i="5" l="1"/>
  <c r="A81" i="6"/>
  <c r="B84" i="5"/>
  <c r="C89" i="4"/>
  <c r="B90" i="4"/>
  <c r="C82" i="5" s="1"/>
  <c r="P82" i="5" l="1"/>
  <c r="O82" i="5"/>
  <c r="A82" i="6"/>
  <c r="B85" i="5"/>
  <c r="B91" i="4"/>
  <c r="C83" i="5" s="1"/>
  <c r="P83" i="5" s="1"/>
  <c r="C90" i="4"/>
  <c r="O83" i="5" l="1"/>
  <c r="A83" i="6"/>
  <c r="B86" i="5"/>
  <c r="B92" i="4"/>
  <c r="C84" i="5" s="1"/>
  <c r="P84" i="5" s="1"/>
  <c r="C91" i="4"/>
  <c r="O84" i="5" l="1"/>
  <c r="A84" i="6"/>
  <c r="B87" i="5"/>
  <c r="C92" i="4"/>
  <c r="B94" i="4"/>
  <c r="C85" i="5" s="1"/>
  <c r="P85" i="5" s="1"/>
  <c r="O85" i="5" l="1"/>
  <c r="A85" i="6"/>
  <c r="B88" i="5"/>
  <c r="C94" i="4"/>
  <c r="B95" i="4"/>
  <c r="C86" i="5" s="1"/>
  <c r="P86" i="5" s="1"/>
  <c r="O86" i="5" l="1"/>
  <c r="A86" i="6"/>
  <c r="B89" i="5"/>
  <c r="B96" i="4"/>
  <c r="C87" i="5" s="1"/>
  <c r="P87" i="5" s="1"/>
  <c r="C95" i="4"/>
  <c r="O87" i="5" l="1"/>
  <c r="A87" i="6"/>
  <c r="B90" i="5"/>
  <c r="B97" i="4"/>
  <c r="C88" i="5" s="1"/>
  <c r="P88" i="5" s="1"/>
  <c r="C96" i="4"/>
  <c r="O88" i="5" l="1"/>
  <c r="A88" i="6"/>
  <c r="B91" i="5"/>
  <c r="B98" i="4"/>
  <c r="C89" i="5" s="1"/>
  <c r="P89" i="5" s="1"/>
  <c r="C97" i="4"/>
  <c r="O89" i="5" l="1"/>
  <c r="A89" i="6"/>
  <c r="B92" i="5"/>
  <c r="C98" i="4"/>
  <c r="B99" i="4"/>
  <c r="C90" i="5" s="1"/>
  <c r="P90" i="5" s="1"/>
  <c r="O90" i="5" l="1"/>
  <c r="A90" i="6"/>
  <c r="B93" i="5"/>
  <c r="B100" i="4"/>
  <c r="C91" i="5" s="1"/>
  <c r="O91" i="5" s="1"/>
  <c r="C99" i="4"/>
  <c r="P91" i="5" l="1"/>
  <c r="P92" i="5"/>
  <c r="O92" i="5"/>
  <c r="A91" i="6"/>
  <c r="B94" i="5"/>
  <c r="B101" i="4"/>
  <c r="C92" i="5" s="1"/>
  <c r="C100" i="4"/>
  <c r="A92" i="6" l="1"/>
  <c r="B95" i="5"/>
  <c r="B102" i="4"/>
  <c r="C93" i="5" s="1"/>
  <c r="P93" i="5" s="1"/>
  <c r="C101" i="4"/>
  <c r="O93" i="5" l="1"/>
  <c r="A93" i="6"/>
  <c r="B96" i="5"/>
  <c r="C102" i="4"/>
  <c r="B103" i="4"/>
  <c r="C94" i="5" s="1"/>
  <c r="O94" i="5" l="1"/>
  <c r="P94" i="5"/>
  <c r="A94" i="6"/>
  <c r="B97" i="5"/>
  <c r="C103" i="4"/>
  <c r="B105" i="4"/>
  <c r="B66" i="6" l="1"/>
  <c r="C66" i="6" s="1"/>
  <c r="B67" i="6"/>
  <c r="C67" i="6" s="1"/>
  <c r="B68" i="6"/>
  <c r="C68" i="6" s="1"/>
  <c r="B69" i="6"/>
  <c r="C69" i="6" s="1"/>
  <c r="B70" i="6"/>
  <c r="C70" i="6" s="1"/>
  <c r="B71" i="6"/>
  <c r="C71" i="6" s="1"/>
  <c r="B72" i="6"/>
  <c r="C72" i="6" s="1"/>
  <c r="B73" i="6"/>
  <c r="C73" i="6" s="1"/>
  <c r="B74" i="6"/>
  <c r="C74" i="6" s="1"/>
  <c r="B75" i="6"/>
  <c r="C75" i="6" s="1"/>
  <c r="B76" i="6"/>
  <c r="C76" i="6" s="1"/>
  <c r="B77" i="6"/>
  <c r="C77" i="6" s="1"/>
  <c r="B78" i="6"/>
  <c r="C78" i="6" s="1"/>
  <c r="B79" i="6"/>
  <c r="C79" i="6" s="1"/>
  <c r="B80" i="6"/>
  <c r="C80" i="6" s="1"/>
  <c r="B81" i="6"/>
  <c r="C81" i="6" s="1"/>
  <c r="B82" i="6"/>
  <c r="C82" i="6" s="1"/>
  <c r="B83" i="6"/>
  <c r="C83" i="6" s="1"/>
  <c r="B84" i="6"/>
  <c r="C84" i="6" s="1"/>
  <c r="B85" i="6"/>
  <c r="C85" i="6" s="1"/>
  <c r="B86" i="6"/>
  <c r="C86" i="6" s="1"/>
  <c r="B87" i="6"/>
  <c r="C87" i="6" s="1"/>
  <c r="B88" i="6"/>
  <c r="C88" i="6" s="1"/>
  <c r="B89" i="6"/>
  <c r="C89" i="6" s="1"/>
  <c r="B90" i="6"/>
  <c r="C90" i="6" s="1"/>
  <c r="B91" i="6"/>
  <c r="C91" i="6" s="1"/>
  <c r="B92" i="6"/>
  <c r="C92" i="6" s="1"/>
  <c r="C95" i="5"/>
  <c r="B93" i="6"/>
  <c r="C93" i="6" s="1"/>
  <c r="B94" i="6"/>
  <c r="C94" i="6" s="1"/>
  <c r="A95" i="6"/>
  <c r="B98" i="5"/>
  <c r="B106" i="4"/>
  <c r="C96" i="5" s="1"/>
  <c r="P96" i="5" s="1"/>
  <c r="C105" i="4"/>
  <c r="P95" i="5" l="1"/>
  <c r="O95" i="5"/>
  <c r="O96" i="5"/>
  <c r="B95" i="6"/>
  <c r="C95" i="6" s="1"/>
  <c r="A96" i="6"/>
  <c r="B99" i="5"/>
  <c r="C106" i="4"/>
  <c r="B107" i="4"/>
  <c r="C97" i="5" s="1"/>
  <c r="O97" i="5" s="1"/>
  <c r="P97" i="5" l="1"/>
  <c r="A97" i="6"/>
  <c r="B100" i="5"/>
  <c r="B108" i="4"/>
  <c r="C98" i="5" s="1"/>
  <c r="P98" i="5" s="1"/>
  <c r="C107" i="4"/>
  <c r="O98" i="5" l="1"/>
  <c r="A98" i="6"/>
  <c r="B101" i="5"/>
  <c r="B109" i="4"/>
  <c r="C99" i="5" s="1"/>
  <c r="P99" i="5" s="1"/>
  <c r="C108" i="4"/>
  <c r="O99" i="5" l="1"/>
  <c r="A99" i="6"/>
  <c r="B102" i="5"/>
  <c r="B110" i="4"/>
  <c r="C100" i="5" s="1"/>
  <c r="P100" i="5" s="1"/>
  <c r="C109" i="4"/>
  <c r="O100" i="5" l="1"/>
  <c r="A100" i="6"/>
  <c r="B103" i="5"/>
  <c r="C110" i="4"/>
  <c r="B111" i="4"/>
  <c r="C101" i="5" s="1"/>
  <c r="P101" i="5" l="1"/>
  <c r="O101" i="5"/>
  <c r="O102" i="5"/>
  <c r="A101" i="6"/>
  <c r="B104" i="5"/>
  <c r="C111" i="4"/>
  <c r="B112" i="4"/>
  <c r="C102" i="5" s="1"/>
  <c r="P102" i="5" s="1"/>
  <c r="A102" i="6" l="1"/>
  <c r="B105" i="5"/>
  <c r="B106" i="5" s="1"/>
  <c r="C112" i="4"/>
  <c r="B113" i="4"/>
  <c r="C103" i="5" s="1"/>
  <c r="P103" i="5" s="1"/>
  <c r="O103" i="5" l="1"/>
  <c r="B107" i="5"/>
  <c r="A103" i="6"/>
  <c r="B114" i="4"/>
  <c r="C104" i="5" s="1"/>
  <c r="P104" i="5" s="1"/>
  <c r="C113" i="4"/>
  <c r="O104" i="5" l="1"/>
  <c r="B108" i="5"/>
  <c r="A104" i="6"/>
  <c r="C114" i="4"/>
  <c r="B116" i="4"/>
  <c r="C105" i="5" l="1"/>
  <c r="B109" i="5"/>
  <c r="A105" i="6"/>
  <c r="B117" i="4"/>
  <c r="C116" i="4"/>
  <c r="C106" i="5" l="1"/>
  <c r="P105" i="5"/>
  <c r="O105" i="5"/>
  <c r="B110" i="5"/>
  <c r="A106" i="6"/>
  <c r="B118" i="4"/>
  <c r="C117" i="4"/>
  <c r="O106" i="5" l="1"/>
  <c r="P106" i="5"/>
  <c r="C107" i="5"/>
  <c r="B111" i="5"/>
  <c r="A107" i="6"/>
  <c r="C118" i="4"/>
  <c r="B119" i="4"/>
  <c r="P107" i="5" l="1"/>
  <c r="O107" i="5"/>
  <c r="C108" i="5"/>
  <c r="B112" i="5"/>
  <c r="A108" i="6"/>
  <c r="C119" i="4"/>
  <c r="B120" i="4"/>
  <c r="P108" i="5" l="1"/>
  <c r="O108" i="5"/>
  <c r="C109" i="5"/>
  <c r="B113" i="5"/>
  <c r="A109" i="6"/>
  <c r="B121" i="4"/>
  <c r="C120" i="4"/>
  <c r="P109" i="5" l="1"/>
  <c r="O109" i="5"/>
  <c r="B96" i="6"/>
  <c r="C96" i="6" s="1"/>
  <c r="B97" i="6"/>
  <c r="C97" i="6" s="1"/>
  <c r="B98" i="6"/>
  <c r="C98" i="6" s="1"/>
  <c r="B99" i="6"/>
  <c r="C99" i="6" s="1"/>
  <c r="B100" i="6"/>
  <c r="C100" i="6" s="1"/>
  <c r="B101" i="6"/>
  <c r="C101" i="6" s="1"/>
  <c r="B102" i="6"/>
  <c r="C102" i="6" s="1"/>
  <c r="B103" i="6"/>
  <c r="C103" i="6" s="1"/>
  <c r="B104" i="6"/>
  <c r="C104" i="6" s="1"/>
  <c r="B105" i="6"/>
  <c r="C105" i="6" s="1"/>
  <c r="B106" i="6"/>
  <c r="C106" i="6" s="1"/>
  <c r="B107" i="6"/>
  <c r="C107" i="6" s="1"/>
  <c r="B108" i="6"/>
  <c r="C108" i="6" s="1"/>
  <c r="C110" i="5"/>
  <c r="B114" i="5"/>
  <c r="B109" i="6"/>
  <c r="C109" i="6" s="1"/>
  <c r="A110" i="6"/>
  <c r="C121" i="4"/>
  <c r="B122" i="4"/>
  <c r="P110" i="5" l="1"/>
  <c r="O110" i="5"/>
  <c r="C111" i="5"/>
  <c r="B115" i="5"/>
  <c r="B110" i="6"/>
  <c r="C110" i="6" s="1"/>
  <c r="A111" i="6"/>
  <c r="B123" i="4"/>
  <c r="C122" i="4"/>
  <c r="C112" i="5" l="1"/>
  <c r="P111" i="5"/>
  <c r="O111" i="5"/>
  <c r="B116" i="5"/>
  <c r="A112" i="6"/>
  <c r="C123" i="4"/>
  <c r="B124" i="4"/>
  <c r="C114" i="5" l="1"/>
  <c r="P112" i="5"/>
  <c r="O112" i="5"/>
  <c r="C113" i="5"/>
  <c r="B117" i="5"/>
  <c r="A113" i="6"/>
  <c r="B125" i="4"/>
  <c r="C124" i="4"/>
  <c r="O113" i="5" l="1"/>
  <c r="P113" i="5"/>
  <c r="C115" i="5"/>
  <c r="P114" i="5"/>
  <c r="O114" i="5"/>
  <c r="B118" i="5"/>
  <c r="A114" i="6"/>
  <c r="C125" i="4"/>
  <c r="B127" i="4"/>
  <c r="P115" i="5" l="1"/>
  <c r="O115" i="5"/>
  <c r="C116" i="5"/>
  <c r="B119" i="5"/>
  <c r="A115" i="6"/>
  <c r="B128" i="4"/>
  <c r="C127" i="4"/>
  <c r="P116" i="5" l="1"/>
  <c r="O116" i="5"/>
  <c r="B120" i="5"/>
  <c r="B115" i="6"/>
  <c r="C115" i="6" s="1"/>
  <c r="A116" i="6"/>
  <c r="C128" i="4"/>
  <c r="B129" i="4"/>
  <c r="B111" i="6" l="1"/>
  <c r="C111" i="6" s="1"/>
  <c r="B112" i="6"/>
  <c r="C112" i="6" s="1"/>
  <c r="B113" i="6"/>
  <c r="C113" i="6" s="1"/>
  <c r="C118" i="5"/>
  <c r="B114" i="6"/>
  <c r="C114" i="6" s="1"/>
  <c r="C117" i="5"/>
  <c r="B121" i="5"/>
  <c r="B116" i="6"/>
  <c r="C116" i="6" s="1"/>
  <c r="A117" i="6"/>
  <c r="B130" i="4"/>
  <c r="C129" i="4"/>
  <c r="O118" i="5" l="1"/>
  <c r="P118" i="5"/>
  <c r="O117" i="5"/>
  <c r="P117" i="5"/>
  <c r="B122" i="5"/>
  <c r="B117" i="6"/>
  <c r="C117" i="6" s="1"/>
  <c r="A118" i="6"/>
  <c r="B131" i="4"/>
  <c r="C130" i="4"/>
  <c r="C119" i="5" l="1"/>
  <c r="B123" i="5"/>
  <c r="A119" i="6"/>
  <c r="B132" i="4"/>
  <c r="C131" i="4"/>
  <c r="O119" i="5" l="1"/>
  <c r="P119" i="5"/>
  <c r="C120" i="5"/>
  <c r="B124" i="5"/>
  <c r="A120" i="6"/>
  <c r="C132" i="4"/>
  <c r="B133" i="4"/>
  <c r="B118" i="6" s="1"/>
  <c r="C118" i="6" s="1"/>
  <c r="C121" i="5" l="1"/>
  <c r="B119" i="6"/>
  <c r="C119" i="6" s="1"/>
  <c r="P120" i="5"/>
  <c r="O120" i="5"/>
  <c r="B120" i="6"/>
  <c r="C120" i="6" s="1"/>
  <c r="A121" i="6"/>
  <c r="C133" i="4"/>
  <c r="B134" i="4"/>
  <c r="C122" i="5" s="1"/>
  <c r="P122" i="5" l="1"/>
  <c r="O122" i="5"/>
  <c r="P121" i="5"/>
  <c r="O121" i="5"/>
  <c r="B121" i="6"/>
  <c r="C121" i="6" s="1"/>
  <c r="A122" i="6"/>
  <c r="B135" i="4"/>
  <c r="C123" i="5" s="1"/>
  <c r="C134" i="4"/>
  <c r="P123" i="5" l="1"/>
  <c r="O123" i="5"/>
  <c r="C124" i="5"/>
  <c r="B122" i="6"/>
  <c r="C122" i="6" s="1"/>
  <c r="A123" i="6"/>
  <c r="B136" i="4"/>
  <c r="C136" i="4" s="1"/>
  <c r="C135" i="4"/>
  <c r="O124" i="5" l="1"/>
  <c r="C3" i="16" s="1"/>
  <c r="P124" i="5"/>
  <c r="B123" i="6"/>
  <c r="C123" i="6" s="1"/>
  <c r="A124" i="6"/>
  <c r="B124" i="6" s="1"/>
  <c r="C124" i="6" s="1"/>
  <c r="C9" i="15"/>
  <c r="M102" i="5" l="1"/>
  <c r="M70" i="5"/>
  <c r="M38" i="5"/>
  <c r="M6" i="5"/>
  <c r="M100" i="5"/>
  <c r="M68" i="5"/>
  <c r="M36" i="5"/>
  <c r="M67" i="5"/>
  <c r="M63" i="5"/>
  <c r="M61" i="5"/>
  <c r="M115" i="5"/>
  <c r="M83" i="5"/>
  <c r="M35" i="5"/>
  <c r="M55" i="5"/>
  <c r="M93" i="5"/>
  <c r="M122" i="5"/>
  <c r="M90" i="5"/>
  <c r="M58" i="5"/>
  <c r="M26" i="5"/>
  <c r="M79" i="5"/>
  <c r="M53" i="5"/>
  <c r="M113" i="5"/>
  <c r="M81" i="5"/>
  <c r="M49" i="5"/>
  <c r="M17" i="5"/>
  <c r="M104" i="5"/>
  <c r="M72" i="5"/>
  <c r="M40" i="5"/>
  <c r="M8" i="5"/>
  <c r="M47" i="5"/>
  <c r="M94" i="5"/>
  <c r="M62" i="5"/>
  <c r="M30" i="5"/>
  <c r="M124" i="5"/>
  <c r="M92" i="5"/>
  <c r="M60" i="5"/>
  <c r="M28" i="5"/>
  <c r="M43" i="5"/>
  <c r="M15" i="5"/>
  <c r="M37" i="5"/>
  <c r="M107" i="5"/>
  <c r="M75" i="5"/>
  <c r="M27" i="5"/>
  <c r="M39" i="5"/>
  <c r="M69" i="5"/>
  <c r="M114" i="5"/>
  <c r="M82" i="5"/>
  <c r="M50" i="5"/>
  <c r="M18" i="5"/>
  <c r="M31" i="5"/>
  <c r="M29" i="5"/>
  <c r="M105" i="5"/>
  <c r="M73" i="5"/>
  <c r="M41" i="5"/>
  <c r="M9" i="5"/>
  <c r="M96" i="5"/>
  <c r="M64" i="5"/>
  <c r="M32" i="5"/>
  <c r="M23" i="5"/>
  <c r="M118" i="5"/>
  <c r="M86" i="5"/>
  <c r="M54" i="5"/>
  <c r="M22" i="5"/>
  <c r="M116" i="5"/>
  <c r="M84" i="5"/>
  <c r="M52" i="5"/>
  <c r="M20" i="5"/>
  <c r="M19" i="5"/>
  <c r="M109" i="5"/>
  <c r="M13" i="5"/>
  <c r="M99" i="5"/>
  <c r="M59" i="5"/>
  <c r="M11" i="5"/>
  <c r="M7" i="5"/>
  <c r="M45" i="5"/>
  <c r="M106" i="5"/>
  <c r="M74" i="5"/>
  <c r="M42" i="5"/>
  <c r="M10" i="5"/>
  <c r="M101" i="5"/>
  <c r="M5" i="5"/>
  <c r="M97" i="5"/>
  <c r="M65" i="5"/>
  <c r="M33" i="5"/>
  <c r="M120" i="5"/>
  <c r="M88" i="5"/>
  <c r="M56" i="5"/>
  <c r="M24" i="5"/>
  <c r="M87" i="5"/>
  <c r="M110" i="5"/>
  <c r="M78" i="5"/>
  <c r="M46" i="5"/>
  <c r="M14" i="5"/>
  <c r="M108" i="5"/>
  <c r="M76" i="5"/>
  <c r="M44" i="5"/>
  <c r="M12" i="5"/>
  <c r="M119" i="5"/>
  <c r="M85" i="5"/>
  <c r="M123" i="5"/>
  <c r="M91" i="5"/>
  <c r="M51" i="5"/>
  <c r="M95" i="5"/>
  <c r="M117" i="5"/>
  <c r="M21" i="5"/>
  <c r="M98" i="5"/>
  <c r="M66" i="5"/>
  <c r="M34" i="5"/>
  <c r="M103" i="5"/>
  <c r="M77" i="5"/>
  <c r="M121" i="5"/>
  <c r="M89" i="5"/>
  <c r="M57" i="5"/>
  <c r="M25" i="5"/>
  <c r="M112" i="5"/>
  <c r="M80" i="5"/>
  <c r="M48" i="5"/>
  <c r="M16" i="5"/>
  <c r="M71" i="5"/>
  <c r="M111" i="5"/>
  <c r="M125" i="5" l="1"/>
  <c r="N5" i="5"/>
  <c r="N6" i="5" s="1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N72" i="5" s="1"/>
  <c r="N73" i="5" s="1"/>
  <c r="N74" i="5" s="1"/>
  <c r="N75" i="5" s="1"/>
  <c r="N76" i="5" s="1"/>
  <c r="N77" i="5" s="1"/>
  <c r="N78" i="5" s="1"/>
  <c r="N79" i="5" s="1"/>
  <c r="N80" i="5" s="1"/>
  <c r="N81" i="5" s="1"/>
  <c r="N82" i="5" s="1"/>
  <c r="N83" i="5" s="1"/>
  <c r="N84" i="5" s="1"/>
  <c r="N85" i="5" s="1"/>
  <c r="N86" i="5" s="1"/>
  <c r="N87" i="5" s="1"/>
  <c r="N88" i="5" s="1"/>
  <c r="N89" i="5" s="1"/>
  <c r="N90" i="5" s="1"/>
  <c r="N91" i="5" s="1"/>
  <c r="N92" i="5" s="1"/>
  <c r="N93" i="5" s="1"/>
  <c r="N94" i="5" s="1"/>
  <c r="N95" i="5" s="1"/>
  <c r="N96" i="5" s="1"/>
  <c r="N97" i="5" s="1"/>
  <c r="N98" i="5" s="1"/>
  <c r="N99" i="5" s="1"/>
  <c r="N100" i="5" s="1"/>
  <c r="N101" i="5" s="1"/>
  <c r="N102" i="5" s="1"/>
  <c r="N103" i="5" s="1"/>
  <c r="N104" i="5" s="1"/>
  <c r="N105" i="5" s="1"/>
  <c r="N106" i="5" s="1"/>
  <c r="N107" i="5" s="1"/>
  <c r="N108" i="5" s="1"/>
  <c r="N109" i="5" s="1"/>
  <c r="N110" i="5" s="1"/>
  <c r="N111" i="5" s="1"/>
  <c r="N112" i="5" s="1"/>
  <c r="N113" i="5" s="1"/>
  <c r="N114" i="5" s="1"/>
  <c r="N115" i="5" s="1"/>
  <c r="N116" i="5" s="1"/>
  <c r="N117" i="5" s="1"/>
  <c r="N118" i="5" s="1"/>
  <c r="N119" i="5" s="1"/>
  <c r="N120" i="5" s="1"/>
  <c r="N121" i="5" s="1"/>
  <c r="N122" i="5" s="1"/>
  <c r="N123" i="5" s="1"/>
  <c r="N124" i="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Iulian Ionescu</author>
    <author>iulian</author>
  </authors>
  <commentList>
    <comment ref="E4" authorId="0" shapeId="0" xr:uid="{B416430D-CF2B-4F20-896A-19EE49AECDB9}">
      <text>
        <r>
          <rPr>
            <sz val="9"/>
            <color indexed="81"/>
            <rFont val="Tahoma"/>
            <charset val="1"/>
          </rPr>
          <t xml:space="preserve">This is a calculated field. Enter the First Name and Last Name in the previous two cells
</t>
        </r>
      </text>
    </comment>
    <comment ref="I4" authorId="1" shapeId="0" xr:uid="{00000000-0006-0000-0900-000001000000}">
      <text>
        <r>
          <rPr>
            <b/>
            <sz val="9"/>
            <color indexed="81"/>
            <rFont val="Tahoma"/>
            <family val="2"/>
          </rPr>
          <t>Add some simplistic information here, like: son of XYZ, father of ABC.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4" authorId="1" shapeId="0" xr:uid="{00000000-0006-0000-0900-000002000000}">
      <text>
        <r>
          <rPr>
            <b/>
            <sz val="9"/>
            <color indexed="81"/>
            <rFont val="Tahoma"/>
            <family val="2"/>
          </rPr>
          <t>Add just a few places where this person will be found in the novel. For example: New York, the Moon, etc.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Iulian Ionescu</author>
  </authors>
  <commentList>
    <comment ref="B11" authorId="0" shapeId="0" xr:uid="{CA6A70AD-3C1B-437D-8EAF-25E0EED9BAC0}">
      <text>
        <r>
          <rPr>
            <b/>
            <sz val="9"/>
            <color indexed="81"/>
            <rFont val="Tahoma"/>
            <charset val="1"/>
          </rPr>
          <t>Only enter the current total word count after each writing session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C11" authorId="0" shapeId="0" xr:uid="{DD04B0CC-63B7-4573-B84D-87EA8DC96E3B}">
      <text>
        <r>
          <rPr>
            <b/>
            <sz val="9"/>
            <color indexed="81"/>
            <rFont val="Tahoma"/>
            <charset val="1"/>
          </rPr>
          <t>Calculated Field. Do not edit.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<sst xmlns="http://schemas.openxmlformats.org/spreadsheetml/2006/main" count="381" uniqueCount="318">
  <si>
    <t>Story one-liner</t>
  </si>
  <si>
    <t>Beginning</t>
  </si>
  <si>
    <t>Middle</t>
  </si>
  <si>
    <t>Ending</t>
  </si>
  <si>
    <t>Beginning Part 1</t>
  </si>
  <si>
    <t>Beginning Part 2</t>
  </si>
  <si>
    <t>Beginning Part 3</t>
  </si>
  <si>
    <t>Middle Part 2</t>
  </si>
  <si>
    <t>Middle Part 1</t>
  </si>
  <si>
    <t>Middle Part 3</t>
  </si>
  <si>
    <t>Ending Part 1</t>
  </si>
  <si>
    <t>Ending Part 2</t>
  </si>
  <si>
    <t>Ending Part 3</t>
  </si>
  <si>
    <t>Beginning Part 4</t>
  </si>
  <si>
    <t>Middle Part 4</t>
  </si>
  <si>
    <t>Ending Part 4</t>
  </si>
  <si>
    <t>ID</t>
  </si>
  <si>
    <t>Title</t>
  </si>
  <si>
    <t>Synopsis</t>
  </si>
  <si>
    <t>beginning of the beginning</t>
  </si>
  <si>
    <t>early middle of the beginning</t>
  </si>
  <si>
    <t>late middle of the beginning</t>
  </si>
  <si>
    <t>ending of the beginning</t>
  </si>
  <si>
    <t>beginning of the middle</t>
  </si>
  <si>
    <t>early middle of the middle</t>
  </si>
  <si>
    <t>late middle of the middle</t>
  </si>
  <si>
    <t>ending of the middle</t>
  </si>
  <si>
    <t>beginning of the ending</t>
  </si>
  <si>
    <t>early middle of the ending</t>
  </si>
  <si>
    <t>late middle of the ending</t>
  </si>
  <si>
    <t>ending of the ending</t>
  </si>
  <si>
    <t>Scene Title</t>
  </si>
  <si>
    <t>Ch</t>
  </si>
  <si>
    <t>POV</t>
  </si>
  <si>
    <t>Setting</t>
  </si>
  <si>
    <t>Purpose</t>
  </si>
  <si>
    <t>Type</t>
  </si>
  <si>
    <t>Actual Words</t>
  </si>
  <si>
    <t>Cumulative Actual Words</t>
  </si>
  <si>
    <t>Estimated Words</t>
  </si>
  <si>
    <t>Cumul. Expected Words</t>
  </si>
  <si>
    <t>Setup</t>
  </si>
  <si>
    <t>Word Count</t>
  </si>
  <si>
    <t>Chapter Count</t>
  </si>
  <si>
    <t>Novel Title</t>
  </si>
  <si>
    <t>Scenes</t>
  </si>
  <si>
    <t>Chapter</t>
  </si>
  <si>
    <t>Words</t>
  </si>
  <si>
    <t>Intro</t>
  </si>
  <si>
    <t>Inciting Event</t>
  </si>
  <si>
    <t>Major Problem</t>
  </si>
  <si>
    <t>Choice</t>
  </si>
  <si>
    <t>Midpoint reversal</t>
  </si>
  <si>
    <t>Disaster</t>
  </si>
  <si>
    <t>Plan</t>
  </si>
  <si>
    <t>Climax</t>
  </si>
  <si>
    <t>Wrap up</t>
  </si>
  <si>
    <t>Salutation</t>
  </si>
  <si>
    <t>Last Name (input)</t>
  </si>
  <si>
    <t>Nickname</t>
  </si>
  <si>
    <t>Initials (formula)</t>
  </si>
  <si>
    <t>Role</t>
  </si>
  <si>
    <t>Relation</t>
  </si>
  <si>
    <t>Locations</t>
  </si>
  <si>
    <t>Notes</t>
  </si>
  <si>
    <t>How many first names begin with a letter?</t>
  </si>
  <si>
    <t>Letter</t>
  </si>
  <si>
    <t>Count</t>
  </si>
  <si>
    <t>A</t>
  </si>
  <si>
    <t>B</t>
  </si>
  <si>
    <t>C</t>
  </si>
  <si>
    <t>D</t>
  </si>
  <si>
    <t>N</t>
  </si>
  <si>
    <t>P</t>
  </si>
  <si>
    <t>K</t>
  </si>
  <si>
    <t>L</t>
  </si>
  <si>
    <t>M</t>
  </si>
  <si>
    <t>E</t>
  </si>
  <si>
    <t>F</t>
  </si>
  <si>
    <t>G</t>
  </si>
  <si>
    <t>H</t>
  </si>
  <si>
    <t>I</t>
  </si>
  <si>
    <t>J</t>
  </si>
  <si>
    <t>O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</si>
  <si>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</si>
  <si>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</si>
  <si>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</si>
  <si>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</si>
  <si>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</si>
  <si>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</si>
  <si>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</si>
  <si>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</si>
  <si>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</si>
  <si>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</si>
  <si>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 xml:space="preserve"> First Name (input)</t>
  </si>
  <si>
    <t>Gender</t>
  </si>
  <si>
    <t>Date of Birth</t>
  </si>
  <si>
    <t>Place of Birth</t>
  </si>
  <si>
    <t>Father's Name</t>
  </si>
  <si>
    <t>Mother's Name</t>
  </si>
  <si>
    <t>Ethnic Background / Race</t>
  </si>
  <si>
    <t>Religion</t>
  </si>
  <si>
    <t>Sexual Orientation</t>
  </si>
  <si>
    <t>Languages Spoken</t>
  </si>
  <si>
    <t>Age</t>
  </si>
  <si>
    <t>Height</t>
  </si>
  <si>
    <t>Weight</t>
  </si>
  <si>
    <t>Body Type</t>
  </si>
  <si>
    <t>Eye Color</t>
  </si>
  <si>
    <t>Hair Color</t>
  </si>
  <si>
    <t>Hair Style</t>
  </si>
  <si>
    <t>Facial Hair</t>
  </si>
  <si>
    <t>Clothing Style</t>
  </si>
  <si>
    <t>Glasses / Contacts</t>
  </si>
  <si>
    <t>Facial Piercings</t>
  </si>
  <si>
    <t>Skin Color</t>
  </si>
  <si>
    <t>Marital Status</t>
  </si>
  <si>
    <t>Education</t>
  </si>
  <si>
    <t>Military background</t>
  </si>
  <si>
    <t>Occupation History</t>
  </si>
  <si>
    <t>Children</t>
  </si>
  <si>
    <t>Pets</t>
  </si>
  <si>
    <t>Favorite Food</t>
  </si>
  <si>
    <t>Favorite Fiction Genre</t>
  </si>
  <si>
    <t>Hobbies</t>
  </si>
  <si>
    <t>Special Skills or Abilities</t>
  </si>
  <si>
    <t>Vices</t>
  </si>
  <si>
    <t>Life Philosophy</t>
  </si>
  <si>
    <t>Character Questionaire</t>
  </si>
  <si>
    <t>Answer</t>
  </si>
  <si>
    <t>Are there any distinguishing facial features?</t>
  </si>
  <si>
    <t>Any birthmarks or scars?</t>
  </si>
  <si>
    <t>What about sports?</t>
  </si>
  <si>
    <t>Verbal Idiosyncrasies / Speaking maneurism</t>
  </si>
  <si>
    <t>Physical Idiosyncrasies / Noticeable body language</t>
  </si>
  <si>
    <t>Story Context Questions</t>
  </si>
  <si>
    <t>Answers</t>
  </si>
  <si>
    <t>Character Arc Questions</t>
  </si>
  <si>
    <t>Character backstory - brief bio, life events, what happened before the story</t>
  </si>
  <si>
    <t>Character's Perspective (how is the story unfolding from the character perspective - do this part *after* you complete the scene list)</t>
  </si>
  <si>
    <t>Attributes</t>
  </si>
  <si>
    <t>Answer 1 - 10</t>
  </si>
  <si>
    <t>Intelligence</t>
  </si>
  <si>
    <t>Physical Strength</t>
  </si>
  <si>
    <t>Charisma</t>
  </si>
  <si>
    <t>Dexterity</t>
  </si>
  <si>
    <t xml:space="preserve">Propensity for Evil </t>
  </si>
  <si>
    <t>Propensity for Good</t>
  </si>
  <si>
    <t>Wisdom</t>
  </si>
  <si>
    <t>Question</t>
  </si>
  <si>
    <t>Verbal Idiosyncrasies</t>
  </si>
  <si>
    <t>Physical Idiosyncrasies</t>
  </si>
  <si>
    <t>Any other significant connections?</t>
  </si>
  <si>
    <t>What do others think of this character?</t>
  </si>
  <si>
    <t>Any special or relevant skills?</t>
  </si>
  <si>
    <t>Major flaws</t>
  </si>
  <si>
    <t>Iulian Ionescu</t>
  </si>
  <si>
    <t>Series</t>
  </si>
  <si>
    <t>Date Started</t>
  </si>
  <si>
    <t>Estimated Completion</t>
  </si>
  <si>
    <t>Target Word Count</t>
  </si>
  <si>
    <t>Completed Word Count</t>
  </si>
  <si>
    <t>Number of writing sessions</t>
  </si>
  <si>
    <t>Estimated Words per Day</t>
  </si>
  <si>
    <t>Completion</t>
  </si>
  <si>
    <t>Date</t>
  </si>
  <si>
    <t>Total Word Count</t>
  </si>
  <si>
    <t>Session Word Count</t>
  </si>
  <si>
    <t>% Completed</t>
  </si>
  <si>
    <t>Total WC</t>
  </si>
  <si>
    <t>Words Tracker</t>
  </si>
  <si>
    <t>Scene Count</t>
  </si>
  <si>
    <t>Describe the story in one line</t>
  </si>
  <si>
    <t>Describe the beginning of the story (do this first)</t>
  </si>
  <si>
    <t>Describe the ending of the story (do this second)</t>
  </si>
  <si>
    <t>Describe the middle of the story (do this last)</t>
  </si>
  <si>
    <t>Hide</t>
  </si>
  <si>
    <t>Title Length</t>
  </si>
  <si>
    <t>Target Completion Date</t>
  </si>
  <si>
    <t>Section</t>
  </si>
  <si>
    <t>Concept / Idea</t>
  </si>
  <si>
    <t>Details</t>
  </si>
  <si>
    <t>Actual Average Words per Session</t>
  </si>
  <si>
    <t>Series Name</t>
  </si>
  <si>
    <t>Author</t>
  </si>
  <si>
    <t>FirstName</t>
  </si>
  <si>
    <t>LastName</t>
  </si>
  <si>
    <t>Full Name</t>
  </si>
  <si>
    <t>Scene Type</t>
  </si>
  <si>
    <t>Major</t>
  </si>
  <si>
    <t>Minor</t>
  </si>
  <si>
    <t>Scene Importance</t>
  </si>
  <si>
    <t>Active</t>
  </si>
  <si>
    <t>Reactive</t>
  </si>
  <si>
    <t>Scene Purpose</t>
  </si>
  <si>
    <t>Introduce conflict</t>
  </si>
  <si>
    <t>Intensify conflict</t>
  </si>
  <si>
    <t>Introduce character</t>
  </si>
  <si>
    <t>Develop character</t>
  </si>
  <si>
    <t>Introduce themes</t>
  </si>
  <si>
    <t>Establish mood</t>
  </si>
  <si>
    <t>Establish setting</t>
  </si>
  <si>
    <t>Build suspense</t>
  </si>
  <si>
    <t>Dramatize events</t>
  </si>
  <si>
    <t>Move plot forward</t>
  </si>
  <si>
    <t>Provide resolution</t>
  </si>
  <si>
    <t>Foreshadow</t>
  </si>
  <si>
    <t>Add emotional connection</t>
  </si>
  <si>
    <t>Characters (Initials)</t>
  </si>
  <si>
    <t>Version</t>
  </si>
  <si>
    <t>1.0</t>
  </si>
  <si>
    <t>Updated</t>
  </si>
  <si>
    <t>Oct 2020</t>
  </si>
  <si>
    <t>Copyright © 2020 Self-Growth Journey LLC. All Rights Reserved.</t>
  </si>
  <si>
    <t>Website</t>
  </si>
  <si>
    <t>https://iulianionescu.com</t>
  </si>
  <si>
    <t>Contact</t>
  </si>
  <si>
    <t>Web Instructions</t>
  </si>
  <si>
    <t>selfgrowthjourney.net</t>
  </si>
  <si>
    <t>Instructions</t>
  </si>
  <si>
    <t>● Enter your story or essay's working title and the name of the series, if any.</t>
  </si>
  <si>
    <t>● Enter the date in which you plan to start writing.</t>
  </si>
  <si>
    <t>● Next, decide and enter the approximate word count your novel will have. Research online for the standard length for your story genre.</t>
  </si>
  <si>
    <t>● Calculate the target date of your novel completion using the tool below:</t>
  </si>
  <si>
    <t>Total Words</t>
  </si>
  <si>
    <t xml:space="preserve"> (enter)</t>
  </si>
  <si>
    <t># of Pages</t>
  </si>
  <si>
    <t>Pages per day</t>
  </si>
  <si>
    <t xml:space="preserve"> (estimate how many pages you will write per day)</t>
  </si>
  <si>
    <t>Total Days</t>
  </si>
  <si>
    <t>Start Date</t>
  </si>
  <si>
    <t xml:space="preserve"> (the date when you will start writing)</t>
  </si>
  <si>
    <t>End Date</t>
  </si>
  <si>
    <t>Step 1</t>
  </si>
  <si>
    <t>● Write once sentence that represents your story's elevator pitch. If you only had 10 seconds to describe it, what would it be?</t>
  </si>
  <si>
    <t>● What is the predicament of the main characters?</t>
  </si>
  <si>
    <t>● What does the world look like?</t>
  </si>
  <si>
    <t>● What are some of the existing issues that need to be solved, if any?</t>
  </si>
  <si>
    <t>● Describe the beginning of the story in one sentence first, focusing on:</t>
  </si>
  <si>
    <t>● Next, describe the ending of the story in one sentence first, focusing on:</t>
  </si>
  <si>
    <t>● What does the world look like now? How has it changed?</t>
  </si>
  <si>
    <t>● What changes occurred in your main characters? What did they become?</t>
  </si>
  <si>
    <t>● Is it a happy ending or not?</t>
  </si>
  <si>
    <t>● Last, describe the middle of the story in one sentence first, focusing on:</t>
  </si>
  <si>
    <t>● How does your character solve the conflict?</t>
  </si>
  <si>
    <t>● What are some of the main plot points and action?</t>
  </si>
  <si>
    <t>Step 2</t>
  </si>
  <si>
    <t>● Expand each section by adding 2 - 3 sub-descriptions.</t>
  </si>
  <si>
    <t>● For the beginning, focus on:</t>
  </si>
  <si>
    <r>
      <t xml:space="preserve">● </t>
    </r>
    <r>
      <rPr>
        <b/>
        <sz val="11"/>
        <color theme="1"/>
        <rFont val="Calibri"/>
        <family val="2"/>
      </rPr>
      <t>Major Problem</t>
    </r>
    <r>
      <rPr>
        <sz val="11"/>
        <color theme="1"/>
        <rFont val="Calibri"/>
        <family val="2"/>
      </rPr>
      <t xml:space="preserve"> - what is the first issue that the characters encounter?</t>
    </r>
  </si>
  <si>
    <r>
      <t xml:space="preserve">● </t>
    </r>
    <r>
      <rPr>
        <b/>
        <sz val="11"/>
        <color theme="1"/>
        <rFont val="Calibri"/>
        <family val="2"/>
      </rPr>
      <t>Inciting Event</t>
    </r>
    <r>
      <rPr>
        <sz val="11"/>
        <color theme="1"/>
        <rFont val="Calibri"/>
        <family val="2"/>
      </rPr>
      <t xml:space="preserve"> - what happens that drives the characters into the plot?</t>
    </r>
  </si>
  <si>
    <r>
      <t xml:space="preserve">● </t>
    </r>
    <r>
      <rPr>
        <b/>
        <sz val="11"/>
        <color theme="1"/>
        <rFont val="Calibri"/>
        <family val="2"/>
      </rPr>
      <t>Intro</t>
    </r>
    <r>
      <rPr>
        <sz val="11"/>
        <color theme="1"/>
        <rFont val="Calibri"/>
        <family val="2"/>
      </rPr>
      <t xml:space="preserve"> - how are we introduced to the story, characters, and the world?</t>
    </r>
  </si>
  <si>
    <t>● For the middle, focus on:</t>
  </si>
  <si>
    <t>● For the ending, focus on:</t>
  </si>
  <si>
    <t>Confrontation</t>
  </si>
  <si>
    <t>Resolution</t>
  </si>
  <si>
    <r>
      <t xml:space="preserve">● </t>
    </r>
    <r>
      <rPr>
        <b/>
        <sz val="11"/>
        <color theme="1"/>
        <rFont val="Calibri"/>
        <family val="2"/>
      </rPr>
      <t>Choice</t>
    </r>
    <r>
      <rPr>
        <sz val="11"/>
        <color theme="1"/>
        <rFont val="Calibri"/>
        <family val="2"/>
      </rPr>
      <t xml:space="preserve"> - Raise the stakes and action; main character makes a choice</t>
    </r>
  </si>
  <si>
    <r>
      <t xml:space="preserve">● </t>
    </r>
    <r>
      <rPr>
        <b/>
        <sz val="11"/>
        <color theme="1"/>
        <rFont val="Calibri"/>
        <family val="2"/>
      </rPr>
      <t>Midpoint Reversal</t>
    </r>
    <r>
      <rPr>
        <sz val="11"/>
        <color theme="1"/>
        <rFont val="Calibri"/>
        <family val="2"/>
      </rPr>
      <t xml:space="preserve"> - something unexpected turns the story upside down</t>
    </r>
  </si>
  <si>
    <r>
      <t xml:space="preserve">● </t>
    </r>
    <r>
      <rPr>
        <b/>
        <sz val="11"/>
        <color theme="1"/>
        <rFont val="Calibri"/>
        <family val="2"/>
      </rPr>
      <t>Disaster</t>
    </r>
    <r>
      <rPr>
        <sz val="11"/>
        <color theme="1"/>
        <rFont val="Calibri"/>
        <family val="2"/>
      </rPr>
      <t xml:space="preserve"> - something terrible is happening; more hurdles for your character</t>
    </r>
  </si>
  <si>
    <r>
      <t xml:space="preserve">● </t>
    </r>
    <r>
      <rPr>
        <b/>
        <sz val="11"/>
        <color theme="1"/>
        <rFont val="Calibri"/>
        <family val="2"/>
      </rPr>
      <t>Plan</t>
    </r>
    <r>
      <rPr>
        <sz val="11"/>
        <color theme="1"/>
        <rFont val="Calibri"/>
        <family val="2"/>
      </rPr>
      <t xml:space="preserve"> - characters are getting ready to face the resolution of the story</t>
    </r>
  </si>
  <si>
    <r>
      <t xml:space="preserve">● </t>
    </r>
    <r>
      <rPr>
        <b/>
        <sz val="11"/>
        <color theme="1"/>
        <rFont val="Calibri"/>
        <family val="2"/>
      </rPr>
      <t>Climax</t>
    </r>
    <r>
      <rPr>
        <sz val="11"/>
        <color theme="1"/>
        <rFont val="Calibri"/>
        <family val="2"/>
      </rPr>
      <t xml:space="preserve"> - the final points of the story's conflict</t>
    </r>
  </si>
  <si>
    <r>
      <t xml:space="preserve">● </t>
    </r>
    <r>
      <rPr>
        <b/>
        <sz val="11"/>
        <color theme="1"/>
        <rFont val="Calibri"/>
        <family val="2"/>
      </rPr>
      <t xml:space="preserve">Wrap Up - </t>
    </r>
    <r>
      <rPr>
        <sz val="11"/>
        <color theme="1"/>
        <rFont val="Calibri"/>
        <family val="2"/>
      </rPr>
      <t xml:space="preserve"> close all plot lines, deliver all promises, denouement</t>
    </r>
  </si>
  <si>
    <t>Step 3</t>
  </si>
  <si>
    <t>● Use the Title column to give each a concise and clear title</t>
  </si>
  <si>
    <t>● Use the Description column to define each section in one or more sentences.</t>
  </si>
  <si>
    <t>● The titles from the previous section transfer for easy guide</t>
  </si>
  <si>
    <t>● You don't have to enter all 10 steps. Enter as many as you need.</t>
  </si>
  <si>
    <t>● After you complete, use the Hide filter to hide all blank rows, as follows:</t>
  </si>
  <si>
    <t>● Expand each section by adding 1-10 steps (these will translate into your novel's scenes)</t>
  </si>
  <si>
    <t>● Give each step a simple and concise title, which will become a scene name</t>
  </si>
  <si>
    <t>● Be as verbose as you want in the description. That text will become a part of your synopsis.</t>
  </si>
  <si>
    <t>● First, use the Hide filter to hide any empty lines, just like in the step above.</t>
  </si>
  <si>
    <t>● When you switch to this tab you will see that the titles from the section above already populated.</t>
  </si>
  <si>
    <t>● Go scene by scene and document the following:</t>
  </si>
  <si>
    <r>
      <t xml:space="preserve">● </t>
    </r>
    <r>
      <rPr>
        <b/>
        <sz val="11"/>
        <color theme="1"/>
        <rFont val="Calibri"/>
        <family val="2"/>
      </rPr>
      <t>POV</t>
    </r>
    <r>
      <rPr>
        <sz val="11"/>
        <color theme="1"/>
        <rFont val="Calibri"/>
        <family val="2"/>
      </rPr>
      <t xml:space="preserve"> - Who has the point of view in this scene?</t>
    </r>
  </si>
  <si>
    <r>
      <t xml:space="preserve">● </t>
    </r>
    <r>
      <rPr>
        <b/>
        <sz val="11"/>
        <color theme="1"/>
        <rFont val="Calibri"/>
        <family val="2"/>
      </rPr>
      <t>Characters</t>
    </r>
    <r>
      <rPr>
        <sz val="11"/>
        <color theme="1"/>
        <rFont val="Calibri"/>
        <family val="2"/>
      </rPr>
      <t xml:space="preserve"> - What characters are present? You can put their initials separated by commas.</t>
    </r>
  </si>
  <si>
    <r>
      <t xml:space="preserve">● </t>
    </r>
    <r>
      <rPr>
        <b/>
        <sz val="11"/>
        <color theme="1"/>
        <rFont val="Calibri"/>
        <family val="2"/>
      </rPr>
      <t>Setting</t>
    </r>
    <r>
      <rPr>
        <sz val="11"/>
        <color theme="1"/>
        <rFont val="Calibri"/>
        <family val="2"/>
      </rPr>
      <t xml:space="preserve"> - Where does this take place?</t>
    </r>
  </si>
  <si>
    <r>
      <t xml:space="preserve">● </t>
    </r>
    <r>
      <rPr>
        <b/>
        <sz val="11"/>
        <color theme="1"/>
        <rFont val="Calibri"/>
        <family val="2"/>
      </rPr>
      <t>Scene Purpose</t>
    </r>
    <r>
      <rPr>
        <sz val="11"/>
        <color theme="1"/>
        <rFont val="Calibri"/>
        <family val="2"/>
      </rPr>
      <t xml:space="preserve"> - Use the drop-down box to select one of the options, or type your own.</t>
    </r>
  </si>
  <si>
    <r>
      <t xml:space="preserve">● </t>
    </r>
    <r>
      <rPr>
        <b/>
        <sz val="11"/>
        <color theme="1"/>
        <rFont val="Calibri"/>
        <family val="2"/>
      </rPr>
      <t>Scene Importance</t>
    </r>
    <r>
      <rPr>
        <sz val="11"/>
        <color theme="1"/>
        <rFont val="Calibri"/>
        <family val="2"/>
      </rPr>
      <t xml:space="preserve"> - Is this a major scene or a minor scene? Use the drop-down.</t>
    </r>
  </si>
  <si>
    <r>
      <t xml:space="preserve">● </t>
    </r>
    <r>
      <rPr>
        <b/>
        <sz val="11"/>
        <color theme="1"/>
        <rFont val="Calibri"/>
        <family val="2"/>
      </rPr>
      <t>Scene Type</t>
    </r>
    <r>
      <rPr>
        <sz val="11"/>
        <color theme="1"/>
        <rFont val="Calibri"/>
        <family val="2"/>
      </rPr>
      <t xml:space="preserve"> - Is it an Active scene (direct action) or a Reactive Scene (a sequel or reaction to a previous action)?</t>
    </r>
  </si>
  <si>
    <t>Scene Notes</t>
  </si>
  <si>
    <r>
      <t xml:space="preserve">● </t>
    </r>
    <r>
      <rPr>
        <b/>
        <sz val="11"/>
        <color theme="1"/>
        <rFont val="Calibri"/>
        <family val="2"/>
      </rPr>
      <t>Scene Notes</t>
    </r>
    <r>
      <rPr>
        <sz val="11"/>
        <color theme="1"/>
        <rFont val="Calibri"/>
        <family val="2"/>
      </rPr>
      <t xml:space="preserve"> - Add any relevant scene notes.</t>
    </r>
  </si>
  <si>
    <t xml:space="preserve">● If you are already able to structure the scenes into chapters, do so by adding chapter numbers to each scene. </t>
  </si>
  <si>
    <t>● Leave the Actual Words alone for now.</t>
  </si>
  <si>
    <t>● The synopsis tab is comprised of all the text you wrote in Step 3.</t>
  </si>
  <si>
    <t>● Once again use the Hide filter to remove the blank lines.</t>
  </si>
  <si>
    <t>● Read your synopsis from top to bottom and ask yourself:</t>
  </si>
  <si>
    <t>● Is it clear?</t>
  </si>
  <si>
    <t>● Does it convey all the information?</t>
  </si>
  <si>
    <t>● Is the plot complete?</t>
  </si>
  <si>
    <t>Suggested Intensity Progression</t>
  </si>
  <si>
    <t>● Go back and clarify or adjust any issues that are missing until you are comfortable with the synopsis.</t>
  </si>
  <si>
    <t>Characters</t>
  </si>
  <si>
    <t>● The alphabet tracker on the right will highlight when you have more than one name starting with the same letter.</t>
  </si>
  <si>
    <t>● Use this tab to document the names and relationships of your main characters.</t>
  </si>
  <si>
    <t>Glossary</t>
  </si>
  <si>
    <t>● Use this tab to keep track of various items that are relevant in your story.</t>
  </si>
  <si>
    <t>● If your story is fantasy or science fiction, this is a good place to document various unusual items such as magic or weapons.</t>
  </si>
  <si>
    <t>● The Major tab is used to provide details on your main characters.</t>
  </si>
  <si>
    <t>● Double-click the tab and rename it with the character's name.</t>
  </si>
  <si>
    <t>● Duplicate the tab to match as many characters as you want to develop. How to duplicate a tab:</t>
  </si>
  <si>
    <t>● Right-click on the tab's name.</t>
  </si>
  <si>
    <t>● Choose Move or Copy.</t>
  </si>
  <si>
    <t>● Pick a Location for the new sheet, and check the box "Create a Copy".</t>
  </si>
  <si>
    <t>● Double-click on the new tab's name to rename it with the character's name</t>
  </si>
  <si>
    <t>● Repeat as many times as needed</t>
  </si>
  <si>
    <t>● Use the Minor sheets to document characters that are less important</t>
  </si>
  <si>
    <t>● Follow the same methodology described above to duplicate the sheets for as many characters as you want to describe.</t>
  </si>
  <si>
    <t>Word Tracker</t>
  </si>
  <si>
    <t>● This tab is used to track your daily word count</t>
  </si>
  <si>
    <t>● Simply enter the date on the date column, and the total word count to-date on the Total Word Count column</t>
  </si>
  <si>
    <t>Chapters</t>
  </si>
  <si>
    <t>● This tab shows a simple analytics chart with the chapters' length.</t>
  </si>
  <si>
    <t>● For this to work, you must define the chapter number for each of the scenes in your Scenes tab.</t>
  </si>
  <si>
    <t>https://iulianionescu.com/blog/novel-outline-free-template/</t>
  </si>
  <si>
    <t>https://iulianionescu.com/contact/</t>
  </si>
  <si>
    <t>Quick Novel Outline Template</t>
  </si>
  <si>
    <t>The QuickNovel Outline Template is a tool designed to help you create a quick outline for your story or essay. It's simple and flexible, and provides a quick process to go from one central idea to a full outline and synopsis.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</si>
</sst>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 d\,\ yyyy;@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20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color theme="2" tint="-0.749992370372631"/>
      <name val="Calibri"/>
      <family val="2"/>
      <scheme val="minor"/>
    </font>
    <font>
      <sz val="11"/>
      <color theme="2" tint="-0.499984740745262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4"/>
      <color theme="1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4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b/>
      <sz val="11"/>
      <color theme="4" tint="-0.499984740745262"/>
      <name val="Calibri"/>
      <family val="2"/>
      <scheme val="minor"/>
    </font>
    <font>
      <b/>
      <sz val="16"/>
      <color theme="4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1"/>
      <color theme="1"/>
      <name val="Calibri"/>
      <family val="2"/>
    </font>
    <font>
      <b/>
      <sz val="16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theme="5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DDE4F3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-0.49998474074526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theme="4" tint="-0.24994659260841701"/>
      </left>
      <right/>
      <top style="medium">
        <color theme="4" tint="-0.24994659260841701"/>
      </top>
      <bottom/>
      <diagonal/>
    </border>
    <border>
      <left/>
      <right/>
      <top style="medium">
        <color theme="4" tint="-0.24994659260841701"/>
      </top>
      <bottom/>
      <diagonal/>
    </border>
    <border>
      <left/>
      <right style="medium">
        <color theme="4" tint="-0.24994659260841701"/>
      </right>
      <top style="medium">
        <color theme="4" tint="-0.24994659260841701"/>
      </top>
      <bottom/>
      <diagonal/>
    </border>
    <border>
      <left style="medium">
        <color theme="4" tint="-0.24994659260841701"/>
      </left>
      <right/>
      <top/>
      <bottom/>
      <diagonal/>
    </border>
    <border>
      <left/>
      <right style="medium">
        <color theme="4" tint="-0.24994659260841701"/>
      </right>
      <top/>
      <bottom/>
      <diagonal/>
    </border>
    <border>
      <left style="medium">
        <color theme="4" tint="-0.24994659260841701"/>
      </left>
      <right/>
      <top/>
      <bottom style="medium">
        <color theme="4" tint="-0.24994659260841701"/>
      </bottom>
      <diagonal/>
    </border>
    <border>
      <left/>
      <right/>
      <top/>
      <bottom style="medium">
        <color theme="4" tint="-0.24994659260841701"/>
      </bottom>
      <diagonal/>
    </border>
    <border>
      <left/>
      <right style="medium">
        <color theme="4" tint="-0.24994659260841701"/>
      </right>
      <top/>
      <bottom style="medium">
        <color theme="4" tint="-0.2499465926084170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1" fillId="0" borderId="0" applyNumberFormat="0" applyFill="0" applyBorder="0" applyAlignment="0" applyProtection="0"/>
  </cellStyleXfs>
  <cellXfs count="28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164" fontId="0" fillId="0" borderId="0" xfId="1" applyNumberFormat="1" applyFont="1"/>
    <xf numFmtId="0" fontId="4" fillId="2" borderId="0" xfId="0" applyFont="1" applyFill="1" applyAlignment="1">
      <alignment horizontal="left" vertical="center" indent="1"/>
    </xf>
    <xf numFmtId="0" fontId="0" fillId="2" borderId="0" xfId="0" applyFill="1"/>
    <xf numFmtId="0" fontId="0" fillId="0" borderId="1" xfId="0" applyBorder="1"/>
    <xf numFmtId="0" fontId="0" fillId="0" borderId="3" xfId="0" applyBorder="1"/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2" fillId="0" borderId="5" xfId="0" applyFont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4" xfId="0" applyFont="1" applyFill="1" applyBorder="1"/>
    <xf numFmtId="0" fontId="0" fillId="0" borderId="0" xfId="0" applyAlignment="1">
      <alignment vertical="center"/>
    </xf>
    <xf numFmtId="0" fontId="6" fillId="0" borderId="0" xfId="0" applyFont="1"/>
    <xf numFmtId="164" fontId="0" fillId="0" borderId="1" xfId="1" applyNumberFormat="1" applyFont="1" applyBorder="1"/>
    <xf numFmtId="164" fontId="0" fillId="0" borderId="1" xfId="0" applyNumberFormat="1" applyBorder="1"/>
    <xf numFmtId="0" fontId="0" fillId="0" borderId="11" xfId="0" applyBorder="1" applyAlignment="1">
      <alignment horizontal="center"/>
    </xf>
    <xf numFmtId="0" fontId="0" fillId="0" borderId="11" xfId="0" applyBorder="1"/>
    <xf numFmtId="164" fontId="0" fillId="0" borderId="11" xfId="1" applyNumberFormat="1" applyFont="1" applyBorder="1"/>
    <xf numFmtId="164" fontId="0" fillId="0" borderId="11" xfId="0" applyNumberFormat="1" applyBorder="1"/>
    <xf numFmtId="0" fontId="2" fillId="8" borderId="14" xfId="0" applyFont="1" applyFill="1" applyBorder="1" applyAlignment="1">
      <alignment horizontal="center" vertical="center" wrapText="1"/>
    </xf>
    <xf numFmtId="164" fontId="2" fillId="8" borderId="14" xfId="1" applyNumberFormat="1" applyFont="1" applyFill="1" applyBorder="1" applyAlignment="1">
      <alignment horizontal="center" vertical="center" wrapText="1"/>
    </xf>
    <xf numFmtId="164" fontId="2" fillId="8" borderId="15" xfId="1" applyNumberFormat="1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164" fontId="0" fillId="0" borderId="12" xfId="1" applyNumberFormat="1" applyFont="1" applyBorder="1"/>
    <xf numFmtId="164" fontId="0" fillId="0" borderId="6" xfId="1" applyNumberFormat="1" applyFont="1" applyBorder="1"/>
    <xf numFmtId="164" fontId="0" fillId="0" borderId="8" xfId="1" applyNumberFormat="1" applyFont="1" applyBorder="1"/>
    <xf numFmtId="164" fontId="0" fillId="0" borderId="8" xfId="0" applyNumberFormat="1" applyBorder="1"/>
    <xf numFmtId="164" fontId="0" fillId="0" borderId="9" xfId="1" applyNumberFormat="1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2" fillId="8" borderId="13" xfId="0" applyFont="1" applyFill="1" applyBorder="1" applyAlignment="1">
      <alignment horizontal="center" vertical="center"/>
    </xf>
    <xf numFmtId="0" fontId="2" fillId="8" borderId="14" xfId="0" applyFont="1" applyFill="1" applyBorder="1" applyAlignment="1">
      <alignment horizontal="center" vertical="center"/>
    </xf>
    <xf numFmtId="0" fontId="2" fillId="8" borderId="15" xfId="0" applyFont="1" applyFill="1" applyBorder="1" applyAlignment="1">
      <alignment horizontal="center" vertical="center"/>
    </xf>
    <xf numFmtId="0" fontId="2" fillId="8" borderId="13" xfId="0" applyFont="1" applyFill="1" applyBorder="1"/>
    <xf numFmtId="164" fontId="2" fillId="8" borderId="14" xfId="0" applyNumberFormat="1" applyFont="1" applyFill="1" applyBorder="1"/>
    <xf numFmtId="164" fontId="2" fillId="8" borderId="15" xfId="0" applyNumberFormat="1" applyFont="1" applyFill="1" applyBorder="1"/>
    <xf numFmtId="0" fontId="0" fillId="0" borderId="3" xfId="0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22" xfId="0" applyBorder="1"/>
    <xf numFmtId="0" fontId="0" fillId="0" borderId="22" xfId="0" applyBorder="1" applyAlignment="1">
      <alignment horizontal="center"/>
    </xf>
    <xf numFmtId="0" fontId="2" fillId="8" borderId="13" xfId="0" applyFont="1" applyFill="1" applyBorder="1" applyAlignment="1">
      <alignment horizontal="center"/>
    </xf>
    <xf numFmtId="0" fontId="2" fillId="8" borderId="15" xfId="0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11" fillId="2" borderId="0" xfId="0" applyFont="1" applyFill="1" applyAlignment="1">
      <alignment horizontal="centerContinuous" vertical="center" wrapText="1"/>
    </xf>
    <xf numFmtId="0" fontId="12" fillId="2" borderId="0" xfId="0" applyFont="1" applyFill="1" applyAlignment="1">
      <alignment horizontal="centerContinuous" vertical="center" wrapText="1"/>
    </xf>
    <xf numFmtId="0" fontId="2" fillId="0" borderId="2" xfId="0" applyFont="1" applyBorder="1" applyAlignment="1">
      <alignment horizontal="right" vertical="top" wrapText="1" indent="3"/>
    </xf>
    <xf numFmtId="0" fontId="2" fillId="0" borderId="5" xfId="0" applyFont="1" applyBorder="1" applyAlignment="1">
      <alignment horizontal="right" vertical="top" wrapText="1" indent="3"/>
    </xf>
    <xf numFmtId="0" fontId="2" fillId="0" borderId="20" xfId="0" applyFont="1" applyBorder="1" applyAlignment="1">
      <alignment horizontal="right" vertical="top" wrapText="1" indent="3"/>
    </xf>
    <xf numFmtId="0" fontId="2" fillId="0" borderId="7" xfId="0" applyFont="1" applyBorder="1" applyAlignment="1">
      <alignment horizontal="right" vertical="top" wrapText="1" indent="3"/>
    </xf>
    <xf numFmtId="0" fontId="2" fillId="0" borderId="0" xfId="0" applyFont="1" applyBorder="1" applyAlignment="1">
      <alignment horizontal="right" vertical="top" wrapText="1" indent="3"/>
    </xf>
    <xf numFmtId="0" fontId="0" fillId="0" borderId="0" xfId="0" applyBorder="1" applyAlignment="1">
      <alignment vertical="top" wrapText="1"/>
    </xf>
    <xf numFmtId="0" fontId="0" fillId="0" borderId="24" xfId="0" applyBorder="1" applyAlignment="1">
      <alignment vertical="top" wrapText="1"/>
    </xf>
    <xf numFmtId="0" fontId="0" fillId="0" borderId="0" xfId="0" applyAlignment="1">
      <alignment vertical="top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2" borderId="0" xfId="0" applyFont="1" applyFill="1" applyAlignment="1">
      <alignment horizontal="right" vertical="center" indent="2"/>
    </xf>
    <xf numFmtId="0" fontId="7" fillId="0" borderId="0" xfId="0" applyFont="1" applyAlignment="1">
      <alignment horizontal="right" indent="1"/>
    </xf>
    <xf numFmtId="0" fontId="0" fillId="0" borderId="0" xfId="0" applyAlignment="1">
      <alignment horizontal="right" indent="1"/>
    </xf>
    <xf numFmtId="14" fontId="0" fillId="0" borderId="0" xfId="0" applyNumberFormat="1" applyAlignment="1"/>
    <xf numFmtId="3" fontId="0" fillId="0" borderId="0" xfId="0" applyNumberFormat="1"/>
    <xf numFmtId="14" fontId="0" fillId="0" borderId="10" xfId="0" applyNumberFormat="1" applyBorder="1" applyAlignment="1">
      <alignment horizontal="center"/>
    </xf>
    <xf numFmtId="3" fontId="0" fillId="0" borderId="11" xfId="0" applyNumberFormat="1" applyBorder="1"/>
    <xf numFmtId="9" fontId="0" fillId="0" borderId="12" xfId="2" applyFon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3" fontId="0" fillId="0" borderId="1" xfId="0" applyNumberFormat="1" applyBorder="1"/>
    <xf numFmtId="9" fontId="0" fillId="0" borderId="6" xfId="2" applyFont="1" applyBorder="1" applyAlignment="1">
      <alignment horizontal="center"/>
    </xf>
    <xf numFmtId="14" fontId="0" fillId="0" borderId="7" xfId="0" applyNumberFormat="1" applyBorder="1" applyAlignment="1">
      <alignment horizontal="center"/>
    </xf>
    <xf numFmtId="3" fontId="0" fillId="0" borderId="8" xfId="0" applyNumberFormat="1" applyBorder="1"/>
    <xf numFmtId="9" fontId="0" fillId="0" borderId="9" xfId="2" applyFont="1" applyBorder="1" applyAlignment="1">
      <alignment horizontal="center"/>
    </xf>
    <xf numFmtId="0" fontId="2" fillId="8" borderId="13" xfId="0" applyFont="1" applyFill="1" applyBorder="1" applyAlignment="1">
      <alignment horizontal="center" vertical="center" wrapText="1"/>
    </xf>
    <xf numFmtId="0" fontId="2" fillId="8" borderId="15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right" indent="2"/>
    </xf>
    <xf numFmtId="0" fontId="7" fillId="13" borderId="1" xfId="0" applyFont="1" applyFill="1" applyBorder="1" applyAlignment="1">
      <alignment horizontal="right" vertical="center" indent="1"/>
    </xf>
    <xf numFmtId="14" fontId="7" fillId="13" borderId="1" xfId="0" applyNumberFormat="1" applyFont="1" applyFill="1" applyBorder="1" applyAlignment="1">
      <alignment horizontal="right" vertical="center" indent="1"/>
    </xf>
    <xf numFmtId="0" fontId="0" fillId="8" borderId="1" xfId="0" applyFill="1" applyBorder="1" applyAlignment="1">
      <alignment horizontal="left" vertical="center" indent="1"/>
    </xf>
    <xf numFmtId="164" fontId="7" fillId="13" borderId="1" xfId="1" applyNumberFormat="1" applyFont="1" applyFill="1" applyBorder="1" applyAlignment="1">
      <alignment horizontal="right" vertical="center" indent="1"/>
    </xf>
    <xf numFmtId="0" fontId="0" fillId="6" borderId="1" xfId="0" applyFill="1" applyBorder="1" applyAlignment="1">
      <alignment horizontal="left" vertical="center" indent="1"/>
    </xf>
    <xf numFmtId="0" fontId="0" fillId="0" borderId="0" xfId="0" applyAlignment="1">
      <alignment horizontal="left" indent="1"/>
    </xf>
    <xf numFmtId="0" fontId="0" fillId="10" borderId="1" xfId="0" applyFill="1" applyBorder="1" applyAlignment="1">
      <alignment horizontal="left" vertical="center" indent="1"/>
    </xf>
    <xf numFmtId="164" fontId="2" fillId="8" borderId="19" xfId="0" applyNumberFormat="1" applyFont="1" applyFill="1" applyBorder="1"/>
    <xf numFmtId="164" fontId="2" fillId="8" borderId="19" xfId="1" applyNumberFormat="1" applyFont="1" applyFill="1" applyBorder="1"/>
    <xf numFmtId="0" fontId="8" fillId="0" borderId="0" xfId="0" applyFont="1" applyFill="1"/>
    <xf numFmtId="0" fontId="4" fillId="0" borderId="0" xfId="0" applyFont="1" applyFill="1" applyAlignment="1">
      <alignment horizontal="left" vertical="center" indent="1"/>
    </xf>
    <xf numFmtId="0" fontId="0" fillId="0" borderId="0" xfId="0" applyFill="1"/>
    <xf numFmtId="0" fontId="15" fillId="0" borderId="17" xfId="0" applyFont="1" applyBorder="1" applyAlignment="1">
      <alignment horizontal="center"/>
    </xf>
    <xf numFmtId="0" fontId="15" fillId="0" borderId="18" xfId="0" applyFont="1" applyBorder="1" applyAlignment="1">
      <alignment horizontal="center"/>
    </xf>
    <xf numFmtId="0" fontId="15" fillId="0" borderId="1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27" xfId="0" applyBorder="1" applyAlignment="1">
      <alignment horizontal="left" wrapText="1" indent="1"/>
    </xf>
    <xf numFmtId="0" fontId="0" fillId="0" borderId="29" xfId="0" applyBorder="1" applyAlignment="1">
      <alignment horizontal="left" wrapText="1" indent="1"/>
    </xf>
    <xf numFmtId="0" fontId="0" fillId="0" borderId="31" xfId="0" applyBorder="1" applyAlignment="1">
      <alignment horizontal="left" wrapText="1" indent="1"/>
    </xf>
    <xf numFmtId="164" fontId="0" fillId="0" borderId="23" xfId="1" applyNumberFormat="1" applyFont="1" applyBorder="1"/>
    <xf numFmtId="0" fontId="2" fillId="8" borderId="13" xfId="0" applyFont="1" applyFill="1" applyBorder="1" applyAlignment="1">
      <alignment horizontal="left" vertical="center" indent="1"/>
    </xf>
    <xf numFmtId="0" fontId="0" fillId="6" borderId="1" xfId="0" applyFill="1" applyBorder="1"/>
    <xf numFmtId="0" fontId="0" fillId="6" borderId="8" xfId="0" applyFill="1" applyBorder="1"/>
    <xf numFmtId="0" fontId="0" fillId="0" borderId="0" xfId="0" applyAlignment="1">
      <alignment horizontal="left" vertical="center" indent="1"/>
    </xf>
    <xf numFmtId="0" fontId="2" fillId="7" borderId="16" xfId="0" applyFont="1" applyFill="1" applyBorder="1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2" fillId="8" borderId="16" xfId="0" applyFont="1" applyFill="1" applyBorder="1" applyAlignment="1">
      <alignment horizontal="left" vertical="center" indent="1"/>
    </xf>
    <xf numFmtId="0" fontId="2" fillId="11" borderId="16" xfId="0" applyFont="1" applyFill="1" applyBorder="1" applyAlignment="1">
      <alignment horizontal="left" vertical="center" indent="1"/>
    </xf>
    <xf numFmtId="0" fontId="13" fillId="0" borderId="5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0" fillId="6" borderId="2" xfId="0" applyFill="1" applyBorder="1"/>
    <xf numFmtId="0" fontId="0" fillId="6" borderId="3" xfId="0" applyFill="1" applyBorder="1"/>
    <xf numFmtId="0" fontId="0" fillId="6" borderId="5" xfId="0" applyFill="1" applyBorder="1"/>
    <xf numFmtId="0" fontId="0" fillId="6" borderId="7" xfId="0" applyFill="1" applyBorder="1"/>
    <xf numFmtId="0" fontId="0" fillId="6" borderId="4" xfId="0" applyFill="1" applyBorder="1"/>
    <xf numFmtId="0" fontId="0" fillId="6" borderId="6" xfId="0" applyFill="1" applyBorder="1"/>
    <xf numFmtId="0" fontId="0" fillId="6" borderId="9" xfId="0" applyFill="1" applyBorder="1"/>
    <xf numFmtId="0" fontId="6" fillId="0" borderId="16" xfId="0" applyFont="1" applyBorder="1" applyAlignment="1">
      <alignment horizontal="left" vertical="center" indent="1"/>
    </xf>
    <xf numFmtId="0" fontId="6" fillId="0" borderId="0" xfId="0" applyFont="1" applyAlignment="1">
      <alignment horizontal="left" indent="1"/>
    </xf>
    <xf numFmtId="0" fontId="2" fillId="14" borderId="16" xfId="0" applyFont="1" applyFill="1" applyBorder="1" applyAlignment="1">
      <alignment horizontal="left" vertical="center" indent="1"/>
    </xf>
    <xf numFmtId="0" fontId="0" fillId="14" borderId="1" xfId="0" applyFill="1" applyBorder="1" applyAlignment="1">
      <alignment horizontal="left" vertical="center" wrapText="1" indent="1"/>
    </xf>
    <xf numFmtId="0" fontId="2" fillId="7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left" vertical="center"/>
    </xf>
    <xf numFmtId="0" fontId="2" fillId="11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horizontal="left" vertical="center" wrapText="1" indent="1"/>
    </xf>
    <xf numFmtId="0" fontId="2" fillId="9" borderId="1" xfId="0" applyFont="1" applyFill="1" applyBorder="1" applyAlignment="1">
      <alignment horizontal="left" vertical="center" wrapText="1" indent="1"/>
    </xf>
    <xf numFmtId="0" fontId="2" fillId="11" borderId="1" xfId="0" applyFont="1" applyFill="1" applyBorder="1" applyAlignment="1">
      <alignment horizontal="left" vertical="center" wrapText="1" indent="1"/>
    </xf>
    <xf numFmtId="0" fontId="0" fillId="6" borderId="1" xfId="0" applyFill="1" applyBorder="1" applyAlignment="1">
      <alignment horizontal="left" vertical="center" wrapText="1" indent="1"/>
    </xf>
    <xf numFmtId="0" fontId="0" fillId="8" borderId="1" xfId="0" applyFill="1" applyBorder="1" applyAlignment="1">
      <alignment horizontal="left" vertical="center" wrapText="1" indent="1"/>
    </xf>
    <xf numFmtId="0" fontId="0" fillId="10" borderId="1" xfId="0" applyFill="1" applyBorder="1" applyAlignment="1">
      <alignment horizontal="left" vertical="center" wrapText="1" indent="1"/>
    </xf>
    <xf numFmtId="0" fontId="14" fillId="0" borderId="0" xfId="0" applyFont="1" applyAlignment="1">
      <alignment horizontal="left" vertical="center" indent="1"/>
    </xf>
    <xf numFmtId="0" fontId="14" fillId="0" borderId="0" xfId="0" applyFont="1" applyAlignment="1">
      <alignment horizontal="left" indent="1"/>
    </xf>
    <xf numFmtId="0" fontId="3" fillId="4" borderId="15" xfId="0" applyFont="1" applyFill="1" applyBorder="1" applyAlignment="1">
      <alignment horizontal="left" indent="1"/>
    </xf>
    <xf numFmtId="0" fontId="3" fillId="4" borderId="14" xfId="0" applyFont="1" applyFill="1" applyBorder="1" applyAlignment="1">
      <alignment horizontal="left" indent="1"/>
    </xf>
    <xf numFmtId="0" fontId="0" fillId="5" borderId="11" xfId="0" applyFill="1" applyBorder="1"/>
    <xf numFmtId="0" fontId="0" fillId="5" borderId="22" xfId="0" applyFill="1" applyBorder="1"/>
    <xf numFmtId="0" fontId="0" fillId="0" borderId="2" xfId="0" applyBorder="1" applyAlignment="1">
      <alignment horizontal="left" vertical="center" indent="1"/>
    </xf>
    <xf numFmtId="0" fontId="0" fillId="0" borderId="4" xfId="0" applyBorder="1" applyAlignment="1">
      <alignment horizontal="left" vertical="center" wrapText="1" indent="1"/>
    </xf>
    <xf numFmtId="0" fontId="0" fillId="0" borderId="5" xfId="0" applyBorder="1" applyAlignment="1">
      <alignment horizontal="left" vertical="center" indent="1"/>
    </xf>
    <xf numFmtId="0" fontId="0" fillId="0" borderId="6" xfId="0" applyBorder="1" applyAlignment="1">
      <alignment horizontal="left" vertical="center" wrapText="1" indent="1"/>
    </xf>
    <xf numFmtId="0" fontId="0" fillId="0" borderId="7" xfId="0" applyBorder="1" applyAlignment="1">
      <alignment horizontal="left" vertical="center" indent="1"/>
    </xf>
    <xf numFmtId="0" fontId="0" fillId="0" borderId="9" xfId="0" applyBorder="1" applyAlignment="1">
      <alignment horizontal="left" vertical="center" wrapText="1" indent="1"/>
    </xf>
    <xf numFmtId="0" fontId="0" fillId="5" borderId="4" xfId="0" applyFill="1" applyBorder="1" applyAlignment="1">
      <alignment vertical="top" wrapText="1"/>
    </xf>
    <xf numFmtId="0" fontId="0" fillId="5" borderId="6" xfId="0" applyFill="1" applyBorder="1" applyAlignment="1">
      <alignment vertical="top" wrapText="1"/>
    </xf>
    <xf numFmtId="165" fontId="0" fillId="5" borderId="6" xfId="0" applyNumberFormat="1" applyFill="1" applyBorder="1" applyAlignment="1">
      <alignment horizontal="left" vertical="top" wrapText="1"/>
    </xf>
    <xf numFmtId="4" fontId="0" fillId="5" borderId="6" xfId="0" applyNumberFormat="1" applyFill="1" applyBorder="1" applyAlignment="1">
      <alignment vertical="top" wrapText="1"/>
    </xf>
    <xf numFmtId="1" fontId="0" fillId="5" borderId="6" xfId="0" applyNumberFormat="1" applyFill="1" applyBorder="1" applyAlignment="1">
      <alignment horizontal="left" vertical="top" wrapText="1"/>
    </xf>
    <xf numFmtId="0" fontId="0" fillId="5" borderId="21" xfId="0" applyFill="1" applyBorder="1" applyAlignment="1">
      <alignment vertical="top" wrapText="1"/>
    </xf>
    <xf numFmtId="0" fontId="0" fillId="5" borderId="9" xfId="0" applyFill="1" applyBorder="1" applyAlignment="1">
      <alignment vertical="top" wrapText="1"/>
    </xf>
    <xf numFmtId="0" fontId="0" fillId="0" borderId="10" xfId="0" applyBorder="1" applyAlignment="1">
      <alignment horizontal="left" vertical="top" wrapText="1" indent="1"/>
    </xf>
    <xf numFmtId="0" fontId="0" fillId="0" borderId="5" xfId="0" applyBorder="1" applyAlignment="1">
      <alignment horizontal="left" vertical="top" wrapText="1" indent="1"/>
    </xf>
    <xf numFmtId="0" fontId="0" fillId="0" borderId="7" xfId="0" applyBorder="1" applyAlignment="1">
      <alignment horizontal="left" vertical="top" wrapText="1" indent="1"/>
    </xf>
    <xf numFmtId="0" fontId="0" fillId="5" borderId="12" xfId="0" applyFill="1" applyBorder="1" applyAlignment="1">
      <alignment horizontal="left" vertical="top" wrapText="1" indent="1"/>
    </xf>
    <xf numFmtId="0" fontId="0" fillId="5" borderId="6" xfId="0" applyFill="1" applyBorder="1" applyAlignment="1">
      <alignment horizontal="left" vertical="top" wrapText="1" indent="1"/>
    </xf>
    <xf numFmtId="0" fontId="0" fillId="5" borderId="9" xfId="0" applyFill="1" applyBorder="1" applyAlignment="1">
      <alignment horizontal="left" vertical="top" wrapText="1" indent="1"/>
    </xf>
    <xf numFmtId="0" fontId="2" fillId="15" borderId="33" xfId="0" applyFont="1" applyFill="1" applyBorder="1" applyAlignment="1">
      <alignment horizontal="center" vertical="top" wrapText="1"/>
    </xf>
    <xf numFmtId="0" fontId="2" fillId="15" borderId="34" xfId="0" applyFont="1" applyFill="1" applyBorder="1" applyAlignment="1">
      <alignment horizontal="center" vertical="top" wrapText="1"/>
    </xf>
    <xf numFmtId="0" fontId="2" fillId="15" borderId="13" xfId="0" applyFont="1" applyFill="1" applyBorder="1" applyAlignment="1">
      <alignment horizontal="center" vertical="top" wrapText="1"/>
    </xf>
    <xf numFmtId="0" fontId="2" fillId="15" borderId="15" xfId="0" applyFont="1" applyFill="1" applyBorder="1" applyAlignment="1">
      <alignment horizontal="center" vertical="top" wrapText="1"/>
    </xf>
    <xf numFmtId="0" fontId="2" fillId="15" borderId="13" xfId="0" applyFont="1" applyFill="1" applyBorder="1" applyAlignment="1">
      <alignment horizontal="center" vertical="center" wrapText="1"/>
    </xf>
    <xf numFmtId="0" fontId="2" fillId="15" borderId="15" xfId="0" applyFont="1" applyFill="1" applyBorder="1" applyAlignment="1">
      <alignment horizontal="center" vertical="center" wrapText="1"/>
    </xf>
    <xf numFmtId="0" fontId="2" fillId="15" borderId="13" xfId="0" applyFont="1" applyFill="1" applyBorder="1" applyAlignment="1">
      <alignment horizontal="left" vertical="center" indent="1"/>
    </xf>
    <xf numFmtId="0" fontId="0" fillId="0" borderId="10" xfId="0" applyBorder="1" applyAlignment="1">
      <alignment horizontal="left" vertical="top" indent="1"/>
    </xf>
    <xf numFmtId="0" fontId="0" fillId="0" borderId="5" xfId="0" applyBorder="1" applyAlignment="1">
      <alignment horizontal="left" vertical="top" indent="1"/>
    </xf>
    <xf numFmtId="0" fontId="0" fillId="0" borderId="7" xfId="0" applyBorder="1" applyAlignment="1">
      <alignment horizontal="left" vertical="top" indent="1"/>
    </xf>
    <xf numFmtId="0" fontId="0" fillId="0" borderId="0" xfId="0" applyBorder="1" applyAlignment="1">
      <alignment horizontal="left" vertical="top" wrapText="1" indent="1"/>
    </xf>
    <xf numFmtId="0" fontId="2" fillId="15" borderId="15" xfId="0" applyFont="1" applyFill="1" applyBorder="1" applyAlignment="1">
      <alignment horizontal="left" vertical="center" wrapText="1" indent="1"/>
    </xf>
    <xf numFmtId="0" fontId="0" fillId="0" borderId="2" xfId="0" applyBorder="1" applyAlignment="1">
      <alignment horizontal="left" vertical="top" wrapText="1" indent="1"/>
    </xf>
    <xf numFmtId="0" fontId="0" fillId="0" borderId="0" xfId="0" applyAlignment="1">
      <alignment horizontal="left" vertical="top" wrapText="1" indent="1"/>
    </xf>
    <xf numFmtId="0" fontId="0" fillId="5" borderId="4" xfId="0" applyFill="1" applyBorder="1" applyAlignment="1">
      <alignment horizontal="left" vertical="top" wrapText="1" indent="1"/>
    </xf>
    <xf numFmtId="165" fontId="0" fillId="5" borderId="6" xfId="0" applyNumberFormat="1" applyFill="1" applyBorder="1" applyAlignment="1">
      <alignment horizontal="left" vertical="top" wrapText="1" indent="1"/>
    </xf>
    <xf numFmtId="4" fontId="0" fillId="5" borderId="6" xfId="0" applyNumberFormat="1" applyFill="1" applyBorder="1" applyAlignment="1">
      <alignment horizontal="left" vertical="top" wrapText="1" indent="1"/>
    </xf>
    <xf numFmtId="1" fontId="0" fillId="5" borderId="6" xfId="0" applyNumberFormat="1" applyFill="1" applyBorder="1" applyAlignment="1">
      <alignment horizontal="left" vertical="top" wrapText="1" indent="1"/>
    </xf>
    <xf numFmtId="0" fontId="0" fillId="5" borderId="21" xfId="0" applyFill="1" applyBorder="1" applyAlignment="1">
      <alignment horizontal="left" vertical="top" wrapText="1" indent="1"/>
    </xf>
    <xf numFmtId="14" fontId="2" fillId="15" borderId="13" xfId="0" applyNumberFormat="1" applyFont="1" applyFill="1" applyBorder="1" applyAlignment="1">
      <alignment horizontal="center" vertical="center" wrapText="1"/>
    </xf>
    <xf numFmtId="3" fontId="2" fillId="15" borderId="14" xfId="0" applyNumberFormat="1" applyFont="1" applyFill="1" applyBorder="1" applyAlignment="1">
      <alignment horizontal="center" vertical="center" wrapText="1"/>
    </xf>
    <xf numFmtId="3" fontId="0" fillId="5" borderId="11" xfId="0" applyNumberFormat="1" applyFill="1" applyBorder="1"/>
    <xf numFmtId="3" fontId="0" fillId="5" borderId="1" xfId="0" applyNumberFormat="1" applyFill="1" applyBorder="1"/>
    <xf numFmtId="3" fontId="0" fillId="5" borderId="8" xfId="0" applyNumberFormat="1" applyFill="1" applyBorder="1"/>
    <xf numFmtId="14" fontId="2" fillId="12" borderId="13" xfId="0" applyNumberFormat="1" applyFont="1" applyFill="1" applyBorder="1" applyAlignment="1"/>
    <xf numFmtId="3" fontId="2" fillId="12" borderId="14" xfId="0" applyNumberFormat="1" applyFont="1" applyFill="1" applyBorder="1"/>
    <xf numFmtId="0" fontId="2" fillId="12" borderId="15" xfId="0" applyFont="1" applyFill="1" applyBorder="1"/>
    <xf numFmtId="14" fontId="0" fillId="0" borderId="37" xfId="0" applyNumberFormat="1" applyBorder="1" applyAlignment="1">
      <alignment vertical="center"/>
    </xf>
    <xf numFmtId="3" fontId="0" fillId="0" borderId="37" xfId="0" applyNumberFormat="1" applyBorder="1" applyAlignment="1">
      <alignment vertical="center"/>
    </xf>
    <xf numFmtId="0" fontId="0" fillId="0" borderId="37" xfId="0" applyBorder="1" applyAlignment="1">
      <alignment vertical="center"/>
    </xf>
    <xf numFmtId="9" fontId="0" fillId="0" borderId="37" xfId="2" applyFont="1" applyBorder="1" applyAlignment="1">
      <alignment horizontal="center" vertical="center"/>
    </xf>
    <xf numFmtId="14" fontId="2" fillId="0" borderId="37" xfId="0" applyNumberFormat="1" applyFont="1" applyBorder="1" applyAlignment="1">
      <alignment vertical="center"/>
    </xf>
    <xf numFmtId="3" fontId="2" fillId="0" borderId="37" xfId="0" applyNumberFormat="1" applyFont="1" applyBorder="1" applyAlignment="1">
      <alignment vertical="center"/>
    </xf>
    <xf numFmtId="3" fontId="2" fillId="0" borderId="39" xfId="0" applyNumberFormat="1" applyFont="1" applyBorder="1" applyAlignment="1">
      <alignment vertical="center"/>
    </xf>
    <xf numFmtId="9" fontId="19" fillId="12" borderId="38" xfId="2" applyFont="1" applyFill="1" applyBorder="1" applyAlignment="1">
      <alignment horizontal="center" vertical="center"/>
    </xf>
    <xf numFmtId="14" fontId="4" fillId="2" borderId="0" xfId="0" applyNumberFormat="1" applyFont="1" applyFill="1" applyAlignment="1">
      <alignment vertical="center"/>
    </xf>
    <xf numFmtId="3" fontId="4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0" fillId="5" borderId="11" xfId="0" applyFill="1" applyBorder="1" applyAlignment="1">
      <alignment horizontal="center"/>
    </xf>
    <xf numFmtId="164" fontId="0" fillId="5" borderId="11" xfId="1" applyNumberFormat="1" applyFont="1" applyFill="1" applyBorder="1"/>
    <xf numFmtId="0" fontId="0" fillId="5" borderId="1" xfId="0" applyFill="1" applyBorder="1" applyAlignment="1">
      <alignment horizontal="center"/>
    </xf>
    <xf numFmtId="0" fontId="0" fillId="5" borderId="1" xfId="0" applyFill="1" applyBorder="1"/>
    <xf numFmtId="164" fontId="0" fillId="5" borderId="1" xfId="1" applyNumberFormat="1" applyFont="1" applyFill="1" applyBorder="1"/>
    <xf numFmtId="0" fontId="0" fillId="5" borderId="8" xfId="0" applyFill="1" applyBorder="1" applyAlignment="1">
      <alignment horizontal="center"/>
    </xf>
    <xf numFmtId="0" fontId="0" fillId="5" borderId="8" xfId="0" applyFill="1" applyBorder="1"/>
    <xf numFmtId="164" fontId="0" fillId="5" borderId="8" xfId="1" applyNumberFormat="1" applyFont="1" applyFill="1" applyBorder="1"/>
    <xf numFmtId="0" fontId="0" fillId="5" borderId="11" xfId="0" applyFill="1" applyBorder="1" applyAlignment="1">
      <alignment horizontal="left" vertical="top" wrapText="1"/>
    </xf>
    <xf numFmtId="0" fontId="0" fillId="5" borderId="1" xfId="0" applyFill="1" applyBorder="1" applyAlignment="1">
      <alignment horizontal="left" vertical="top" wrapText="1"/>
    </xf>
    <xf numFmtId="0" fontId="0" fillId="5" borderId="8" xfId="0" applyFill="1" applyBorder="1" applyAlignment="1">
      <alignment horizontal="left" vertical="top" wrapText="1"/>
    </xf>
    <xf numFmtId="0" fontId="0" fillId="15" borderId="0" xfId="0" applyFill="1"/>
    <xf numFmtId="0" fontId="2" fillId="0" borderId="0" xfId="0" applyFont="1"/>
    <xf numFmtId="0" fontId="20" fillId="0" borderId="0" xfId="0" applyFont="1"/>
    <xf numFmtId="0" fontId="21" fillId="0" borderId="0" xfId="3"/>
    <xf numFmtId="0" fontId="23" fillId="0" borderId="0" xfId="0" quotePrefix="1" applyFont="1" applyAlignment="1">
      <alignment horizontal="left"/>
    </xf>
    <xf numFmtId="0" fontId="23" fillId="0" borderId="0" xfId="0" applyFont="1"/>
    <xf numFmtId="0" fontId="24" fillId="0" borderId="0" xfId="0" applyFont="1"/>
    <xf numFmtId="0" fontId="25" fillId="0" borderId="0" xfId="0" applyFont="1"/>
    <xf numFmtId="0" fontId="27" fillId="0" borderId="0" xfId="0" applyFont="1"/>
    <xf numFmtId="3" fontId="2" fillId="5" borderId="1" xfId="0" applyNumberFormat="1" applyFont="1" applyFill="1" applyBorder="1"/>
    <xf numFmtId="14" fontId="2" fillId="5" borderId="1" xfId="0" applyNumberFormat="1" applyFont="1" applyFill="1" applyBorder="1"/>
    <xf numFmtId="14" fontId="2" fillId="12" borderId="1" xfId="0" applyNumberFormat="1" applyFont="1" applyFill="1" applyBorder="1"/>
    <xf numFmtId="0" fontId="2" fillId="0" borderId="0" xfId="0" applyFont="1" applyAlignment="1">
      <alignment horizontal="right" indent="1"/>
    </xf>
    <xf numFmtId="0" fontId="26" fillId="17" borderId="1" xfId="0" applyFont="1" applyFill="1" applyBorder="1" applyAlignment="1">
      <alignment horizontal="center" vertical="center"/>
    </xf>
    <xf numFmtId="0" fontId="28" fillId="12" borderId="1" xfId="0" applyFont="1" applyFill="1" applyBorder="1" applyAlignment="1">
      <alignment horizontal="center" vertical="center"/>
    </xf>
    <xf numFmtId="0" fontId="28" fillId="15" borderId="1" xfId="0" applyFont="1" applyFill="1" applyBorder="1" applyAlignment="1">
      <alignment horizontal="center" vertical="center"/>
    </xf>
    <xf numFmtId="0" fontId="0" fillId="18" borderId="0" xfId="0" applyFill="1"/>
    <xf numFmtId="0" fontId="28" fillId="19" borderId="1" xfId="0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6" fillId="20" borderId="1" xfId="0" applyFont="1" applyFill="1" applyBorder="1" applyAlignment="1">
      <alignment horizontal="center" vertical="center"/>
    </xf>
    <xf numFmtId="0" fontId="31" fillId="7" borderId="1" xfId="0" applyFont="1" applyFill="1" applyBorder="1" applyAlignment="1">
      <alignment horizontal="center" vertical="center"/>
    </xf>
    <xf numFmtId="0" fontId="26" fillId="18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left" vertical="center" wrapText="1" indent="1"/>
    </xf>
    <xf numFmtId="0" fontId="0" fillId="11" borderId="1" xfId="0" applyFill="1" applyBorder="1" applyAlignment="1">
      <alignment horizontal="left" vertical="center" wrapText="1" indent="1"/>
    </xf>
    <xf numFmtId="0" fontId="2" fillId="7" borderId="10" xfId="0" applyFont="1" applyFill="1" applyBorder="1" applyAlignment="1">
      <alignment horizontal="center" vertical="center"/>
    </xf>
    <xf numFmtId="0" fontId="2" fillId="7" borderId="11" xfId="0" applyFont="1" applyFill="1" applyBorder="1" applyAlignment="1">
      <alignment vertical="center"/>
    </xf>
    <xf numFmtId="0" fontId="2" fillId="7" borderId="11" xfId="0" applyFont="1" applyFill="1" applyBorder="1" applyAlignment="1">
      <alignment horizontal="left" vertical="center"/>
    </xf>
    <xf numFmtId="0" fontId="2" fillId="7" borderId="12" xfId="0" applyFont="1" applyFill="1" applyBorder="1" applyAlignment="1">
      <alignment horizontal="left" vertical="center" wrapText="1" indent="1"/>
    </xf>
    <xf numFmtId="0" fontId="0" fillId="0" borderId="1" xfId="0" applyBorder="1" applyAlignment="1">
      <alignment horizontal="left" vertical="center" indent="1"/>
    </xf>
    <xf numFmtId="0" fontId="0" fillId="0" borderId="6" xfId="0" applyBorder="1" applyAlignment="1">
      <alignment horizontal="left" vertical="center" wrapText="1" indent="2"/>
    </xf>
    <xf numFmtId="0" fontId="16" fillId="7" borderId="5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vertical="center"/>
    </xf>
    <xf numFmtId="0" fontId="5" fillId="7" borderId="1" xfId="0" applyFont="1" applyFill="1" applyBorder="1" applyAlignment="1">
      <alignment horizontal="left" vertical="center"/>
    </xf>
    <xf numFmtId="0" fontId="5" fillId="7" borderId="6" xfId="0" applyFont="1" applyFill="1" applyBorder="1" applyAlignment="1">
      <alignment horizontal="left" vertical="center" wrapText="1" indent="1"/>
    </xf>
    <xf numFmtId="0" fontId="16" fillId="9" borderId="5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vertical="center"/>
    </xf>
    <xf numFmtId="0" fontId="2" fillId="9" borderId="6" xfId="0" applyFont="1" applyFill="1" applyBorder="1" applyAlignment="1">
      <alignment horizontal="left" vertical="center" wrapText="1" indent="1"/>
    </xf>
    <xf numFmtId="0" fontId="16" fillId="3" borderId="5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left" vertical="center"/>
    </xf>
    <xf numFmtId="0" fontId="2" fillId="3" borderId="6" xfId="0" applyFont="1" applyFill="1" applyBorder="1" applyAlignment="1">
      <alignment horizontal="left" vertical="center" wrapText="1" indent="1"/>
    </xf>
    <xf numFmtId="0" fontId="0" fillId="0" borderId="8" xfId="0" applyBorder="1" applyAlignment="1">
      <alignment horizontal="left" vertical="center" indent="1"/>
    </xf>
    <xf numFmtId="0" fontId="0" fillId="0" borderId="9" xfId="0" applyBorder="1" applyAlignment="1">
      <alignment horizontal="left" vertical="center" wrapText="1" indent="2"/>
    </xf>
    <xf numFmtId="0" fontId="3" fillId="4" borderId="15" xfId="0" applyFont="1" applyFill="1" applyBorder="1"/>
    <xf numFmtId="0" fontId="2" fillId="7" borderId="12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5" fillId="7" borderId="6" xfId="0" applyFont="1" applyFill="1" applyBorder="1" applyAlignment="1">
      <alignment horizontal="center" vertical="center"/>
    </xf>
    <xf numFmtId="0" fontId="2" fillId="9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21" fillId="0" borderId="0" xfId="3" applyAlignment="1">
      <alignment horizontal="right"/>
    </xf>
    <xf numFmtId="0" fontId="22" fillId="16" borderId="40" xfId="0" applyFont="1" applyFill="1" applyBorder="1" applyAlignment="1">
      <alignment horizontal="center" vertical="center" wrapText="1"/>
    </xf>
    <xf numFmtId="0" fontId="22" fillId="16" borderId="41" xfId="0" applyFont="1" applyFill="1" applyBorder="1" applyAlignment="1">
      <alignment horizontal="center" vertical="center" wrapText="1"/>
    </xf>
    <xf numFmtId="0" fontId="22" fillId="16" borderId="42" xfId="0" applyFont="1" applyFill="1" applyBorder="1" applyAlignment="1">
      <alignment horizontal="center" vertical="center" wrapText="1"/>
    </xf>
    <xf numFmtId="0" fontId="22" fillId="16" borderId="43" xfId="0" applyFont="1" applyFill="1" applyBorder="1" applyAlignment="1">
      <alignment horizontal="center" vertical="center" wrapText="1"/>
    </xf>
    <xf numFmtId="0" fontId="22" fillId="16" borderId="0" xfId="0" applyFont="1" applyFill="1" applyBorder="1" applyAlignment="1">
      <alignment horizontal="center" vertical="center" wrapText="1"/>
    </xf>
    <xf numFmtId="0" fontId="22" fillId="16" borderId="44" xfId="0" applyFont="1" applyFill="1" applyBorder="1" applyAlignment="1">
      <alignment horizontal="center" vertical="center" wrapText="1"/>
    </xf>
    <xf numFmtId="0" fontId="22" fillId="16" borderId="45" xfId="0" applyFont="1" applyFill="1" applyBorder="1" applyAlignment="1">
      <alignment horizontal="center" vertical="center" wrapText="1"/>
    </xf>
    <xf numFmtId="0" fontId="22" fillId="16" borderId="46" xfId="0" applyFont="1" applyFill="1" applyBorder="1" applyAlignment="1">
      <alignment horizontal="center" vertical="center" wrapText="1"/>
    </xf>
    <xf numFmtId="0" fontId="22" fillId="16" borderId="47" xfId="0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left"/>
    </xf>
    <xf numFmtId="0" fontId="2" fillId="7" borderId="35" xfId="0" applyFont="1" applyFill="1" applyBorder="1" applyAlignment="1">
      <alignment horizontal="center" vertical="center"/>
    </xf>
    <xf numFmtId="0" fontId="2" fillId="7" borderId="36" xfId="0" applyFont="1" applyFill="1" applyBorder="1" applyAlignment="1">
      <alignment horizontal="center" vertical="center"/>
    </xf>
    <xf numFmtId="0" fontId="2" fillId="7" borderId="11" xfId="0" applyFont="1" applyFill="1" applyBorder="1" applyAlignment="1">
      <alignment horizontal="center" vertical="center"/>
    </xf>
    <xf numFmtId="0" fontId="2" fillId="9" borderId="35" xfId="0" applyFont="1" applyFill="1" applyBorder="1" applyAlignment="1">
      <alignment horizontal="center" vertical="center"/>
    </xf>
    <xf numFmtId="0" fontId="2" fillId="9" borderId="36" xfId="0" applyFont="1" applyFill="1" applyBorder="1" applyAlignment="1">
      <alignment horizontal="center" vertical="center"/>
    </xf>
    <xf numFmtId="0" fontId="2" fillId="9" borderId="11" xfId="0" applyFont="1" applyFill="1" applyBorder="1" applyAlignment="1">
      <alignment horizontal="center" vertical="center"/>
    </xf>
    <xf numFmtId="0" fontId="2" fillId="11" borderId="35" xfId="0" applyFont="1" applyFill="1" applyBorder="1" applyAlignment="1">
      <alignment horizontal="center" vertical="center"/>
    </xf>
    <xf numFmtId="0" fontId="2" fillId="11" borderId="36" xfId="0" applyFont="1" applyFill="1" applyBorder="1" applyAlignment="1">
      <alignment horizontal="center" vertical="center"/>
    </xf>
    <xf numFmtId="0" fontId="2" fillId="11" borderId="11" xfId="0" applyFont="1" applyFill="1" applyBorder="1" applyAlignment="1">
      <alignment horizontal="center" vertical="center"/>
    </xf>
    <xf numFmtId="0" fontId="2" fillId="8" borderId="25" xfId="0" applyFont="1" applyFill="1" applyBorder="1" applyAlignment="1">
      <alignment horizontal="center" vertical="center" wrapText="1"/>
    </xf>
    <xf numFmtId="0" fontId="2" fillId="8" borderId="26" xfId="0" applyFont="1" applyFill="1" applyBorder="1" applyAlignment="1">
      <alignment horizontal="center" vertical="center" wrapText="1"/>
    </xf>
    <xf numFmtId="0" fontId="2" fillId="15" borderId="25" xfId="0" applyFont="1" applyFill="1" applyBorder="1" applyAlignment="1">
      <alignment horizontal="left" vertical="center" wrapText="1" indent="1"/>
    </xf>
    <xf numFmtId="0" fontId="2" fillId="15" borderId="26" xfId="0" applyFont="1" applyFill="1" applyBorder="1" applyAlignment="1">
      <alignment horizontal="left" vertical="center" wrapText="1" indent="1"/>
    </xf>
    <xf numFmtId="0" fontId="0" fillId="0" borderId="27" xfId="0" applyBorder="1" applyAlignment="1">
      <alignment horizontal="left" vertical="top" wrapText="1" indent="1"/>
    </xf>
    <xf numFmtId="0" fontId="0" fillId="0" borderId="28" xfId="0" applyBorder="1" applyAlignment="1">
      <alignment horizontal="left" vertical="top" wrapText="1" indent="1"/>
    </xf>
    <xf numFmtId="0" fontId="0" fillId="0" borderId="29" xfId="0" applyBorder="1" applyAlignment="1">
      <alignment horizontal="left" vertical="top" wrapText="1" indent="1"/>
    </xf>
    <xf numFmtId="0" fontId="0" fillId="0" borderId="30" xfId="0" applyBorder="1" applyAlignment="1">
      <alignment horizontal="left" vertical="top" wrapText="1" indent="1"/>
    </xf>
    <xf numFmtId="0" fontId="0" fillId="0" borderId="31" xfId="0" applyBorder="1" applyAlignment="1">
      <alignment horizontal="left" vertical="top" wrapText="1" indent="1"/>
    </xf>
    <xf numFmtId="0" fontId="0" fillId="0" borderId="32" xfId="0" applyBorder="1" applyAlignment="1">
      <alignment horizontal="left" vertical="top" wrapText="1" indent="1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8">
    <dxf>
      <font>
        <b/>
        <i val="0"/>
        <color rgb="FFFF0000"/>
      </font>
    </dxf>
    <dxf>
      <font>
        <color theme="9" tint="-0.24994659260841701"/>
      </font>
    </dxf>
    <dxf>
      <font>
        <color theme="0" tint="-0.499984740745262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00CC"/>
      <color rgb="FFDDE4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Chapters!$C$4</c:f>
              <c:strCache>
                <c:ptCount val="1"/>
                <c:pt idx="0">
                  <c:v>Scenes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val>
            <c:numRef>
              <c:f>Chapters!$C$5:$C$64</c:f>
              <c:numCache>
                <c:formatCode>_(* #,##0_);_(* \(#,##0\);_(* "-"??_);_(@_)</c:formatCode>
                <c:ptCount val="6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77-46C8-A4E9-BE497D79BE6E}"/>
            </c:ext>
          </c:extLst>
        </c:ser>
        <c:ser>
          <c:idx val="1"/>
          <c:order val="1"/>
          <c:tx>
            <c:strRef>
              <c:f>Chapters!$D$4</c:f>
              <c:strCache>
                <c:ptCount val="1"/>
                <c:pt idx="0">
                  <c:v>Words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val>
            <c:numRef>
              <c:f>Chapters!$D$5:$D$64</c:f>
              <c:numCache>
                <c:formatCode>_(* #,##0_);_(* \(#,##0\);_(* "-"??_);_(@_)</c:formatCode>
                <c:ptCount val="6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077-46C8-A4E9-BE497D79BE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735776840"/>
        <c:axId val="735777496"/>
      </c:barChart>
      <c:catAx>
        <c:axId val="73577684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5777496"/>
        <c:crosses val="autoZero"/>
        <c:auto val="1"/>
        <c:lblAlgn val="ctr"/>
        <c:lblOffset val="100"/>
        <c:noMultiLvlLbl val="0"/>
      </c:catAx>
      <c:valAx>
        <c:axId val="735777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5776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jpeg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495300</xdr:colOff>
      <xdr:row>22</xdr:row>
      <xdr:rowOff>155610</xdr:rowOff>
    </xdr:from>
    <xdr:to>
      <xdr:col>14</xdr:col>
      <xdr:colOff>552449</xdr:colOff>
      <xdr:row>29</xdr:row>
      <xdr:rowOff>117377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B65E278-0519-4B95-A378-22BD898527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725" y="4308510"/>
          <a:ext cx="3718559" cy="12285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495300</xdr:colOff>
      <xdr:row>161</xdr:row>
      <xdr:rowOff>155610</xdr:rowOff>
    </xdr:from>
    <xdr:to>
      <xdr:col>17</xdr:col>
      <xdr:colOff>457199</xdr:colOff>
      <xdr:row>168</xdr:row>
      <xdr:rowOff>115472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4E62769-84B5-437D-90B0-87E3B7897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725" y="4318035"/>
          <a:ext cx="3718559" cy="1228592"/>
        </a:xfrm>
        <a:prstGeom prst="rect">
          <a:avLst/>
        </a:prstGeom>
      </xdr:spPr>
    </xdr:pic>
    <xdr:clientData/>
  </xdr:twoCellAnchor>
  <xdr:twoCellAnchor editAs="oneCell">
    <xdr:from>
      <xdr:col>3</xdr:col>
      <xdr:colOff>28575</xdr:colOff>
      <xdr:row>66</xdr:row>
      <xdr:rowOff>139065</xdr:rowOff>
    </xdr:from>
    <xdr:to>
      <xdr:col>4</xdr:col>
      <xdr:colOff>669174</xdr:colOff>
      <xdr:row>77</xdr:row>
      <xdr:rowOff>132989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24D807D-9A72-4CFF-8DF4-504055AAFC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14375" y="13150215"/>
          <a:ext cx="2036964" cy="1994174"/>
        </a:xfrm>
        <a:prstGeom prst="rect">
          <a:avLst/>
        </a:prstGeom>
      </xdr:spPr>
    </xdr:pic>
    <xdr:clientData/>
  </xdr:twoCellAnchor>
  <xdr:twoCellAnchor editAs="oneCell">
    <xdr:from>
      <xdr:col>5</xdr:col>
      <xdr:colOff>464820</xdr:colOff>
      <xdr:row>67</xdr:row>
      <xdr:rowOff>15240</xdr:rowOff>
    </xdr:from>
    <xdr:to>
      <xdr:col>8</xdr:col>
      <xdr:colOff>248328</xdr:colOff>
      <xdr:row>78</xdr:row>
      <xdr:rowOff>95250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A934054-AA83-4DF5-966F-135C2F332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60445" y="13207365"/>
          <a:ext cx="2050458" cy="2057400"/>
        </a:xfrm>
        <a:prstGeom prst="rect">
          <a:avLst/>
        </a:prstGeom>
      </xdr:spPr>
    </xdr:pic>
    <xdr:clientData/>
  </xdr:twoCellAnchor>
  <xdr:twoCellAnchor>
    <xdr:from>
      <xdr:col>4</xdr:col>
      <xdr:colOff>676275</xdr:colOff>
      <xdr:row>72</xdr:row>
      <xdr:rowOff>76200</xdr:rowOff>
    </xdr:from>
    <xdr:to>
      <xdr:col>5</xdr:col>
      <xdr:colOff>314325</xdr:colOff>
      <xdr:row>73</xdr:row>
      <xdr:rowOff>133350</xdr:rowOff>
    </xdr:to>
    <xdr:sp macro="" textlink="">
      <xdr:nvSpPr>
        <xdr:cNvPr id="5" name="Arrow: Right 4">
          <a:extLst>
            <a:ext uri="{FF2B5EF4-FFF2-40B4-BE49-F238E27FC236}">
              <a16:creationId xmlns:a16="http://schemas.microsoft.com/office/drawing/2014/main" id="{C4334446-33B0-4A33-B416-F42606662111}"/>
            </a:ext>
          </a:extLst>
        </xdr:cNvPr>
        <xdr:cNvSpPr/>
      </xdr:nvSpPr>
      <xdr:spPr>
        <a:xfrm>
          <a:off x="2762250" y="14173200"/>
          <a:ext cx="647700" cy="2381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3</xdr:col>
      <xdr:colOff>123825</xdr:colOff>
      <xdr:row>128</xdr:row>
      <xdr:rowOff>78105</xdr:rowOff>
    </xdr:from>
    <xdr:to>
      <xdr:col>4</xdr:col>
      <xdr:colOff>474459</xdr:colOff>
      <xdr:row>142</xdr:row>
      <xdr:rowOff>85325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B1439C6-48E8-44A6-97B1-D67C63BD9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81050" y="26214705"/>
          <a:ext cx="1716519" cy="2672315"/>
        </a:xfrm>
        <a:prstGeom prst="rect">
          <a:avLst/>
        </a:prstGeom>
      </xdr:spPr>
    </xdr:pic>
    <xdr:clientData/>
  </xdr:twoCellAnchor>
  <xdr:twoCellAnchor editAs="oneCell">
    <xdr:from>
      <xdr:col>5</xdr:col>
      <xdr:colOff>338875</xdr:colOff>
      <xdr:row>129</xdr:row>
      <xdr:rowOff>38100</xdr:rowOff>
    </xdr:from>
    <xdr:to>
      <xdr:col>8</xdr:col>
      <xdr:colOff>75927</xdr:colOff>
      <xdr:row>141</xdr:row>
      <xdr:rowOff>180637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D636826-1753-42F4-82C1-154E638582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339250" y="26365200"/>
          <a:ext cx="1965902" cy="2438062"/>
        </a:xfrm>
        <a:prstGeom prst="rect">
          <a:avLst/>
        </a:prstGeom>
      </xdr:spPr>
    </xdr:pic>
    <xdr:clientData/>
  </xdr:twoCellAnchor>
  <xdr:twoCellAnchor>
    <xdr:from>
      <xdr:col>4</xdr:col>
      <xdr:colOff>685800</xdr:colOff>
      <xdr:row>134</xdr:row>
      <xdr:rowOff>28575</xdr:rowOff>
    </xdr:from>
    <xdr:to>
      <xdr:col>5</xdr:col>
      <xdr:colOff>323850</xdr:colOff>
      <xdr:row>135</xdr:row>
      <xdr:rowOff>85725</xdr:rowOff>
    </xdr:to>
    <xdr:sp macro="" textlink="">
      <xdr:nvSpPr>
        <xdr:cNvPr id="8" name="Arrow: Right 7">
          <a:extLst>
            <a:ext uri="{FF2B5EF4-FFF2-40B4-BE49-F238E27FC236}">
              <a16:creationId xmlns:a16="http://schemas.microsoft.com/office/drawing/2014/main" id="{6F1E44B1-AC61-4FCF-8A19-58A31A5B9D38}"/>
            </a:ext>
          </a:extLst>
        </xdr:cNvPr>
        <xdr:cNvSpPr/>
      </xdr:nvSpPr>
      <xdr:spPr>
        <a:xfrm>
          <a:off x="2705100" y="27308175"/>
          <a:ext cx="619125" cy="2476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5</xdr:col>
      <xdr:colOff>142874</xdr:colOff>
      <xdr:row>3</xdr:row>
      <xdr:rowOff>40005</xdr:rowOff>
    </xdr:from>
    <xdr:to>
      <xdr:col>17</xdr:col>
      <xdr:colOff>521969</xdr:colOff>
      <xdr:row>26</xdr:row>
      <xdr:rowOff>49530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8F0F2FC-6CEA-41AB-8A98-018CB9EBC51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C77F601-69E9-42C2-9CCE-1A58C049A2D1}" name="SceneImportance" displayName="SceneImportance" ref="F3:F5" totalsRowShown="0">
  <autoFilter ref="F3:F5" xr:uid="{01E20AE6-4287-4382-AEB6-C0AF5A65BCC7}"/>
  <tableColumns count="1">
    <tableColumn id="1" xr3:uid="{428504F7-9553-4D50-929D-A09E28651A1D}" name="Scene Importanc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5D18BFB-5456-4478-A2C2-DCD21685812B}" name="SceneType" displayName="SceneType" ref="H3:H5" totalsRowShown="0">
  <autoFilter ref="H3:H5" xr:uid="{D4B31090-5024-41D4-9EC8-694B1E986996}"/>
  <tableColumns count="1">
    <tableColumn id="1" xr3:uid="{29892DC9-8A3C-45C3-9CD3-D32E6BED468D}" name="Scene Typ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A23501B-6057-462A-BBAB-0CC38C9FBC21}" name="ScenePurpose" displayName="ScenePurpose" ref="J3:J16" totalsRowShown="0">
  <autoFilter ref="J3:J16" xr:uid="{3E2E8498-8236-4C69-91B6-F03E61B41FE7}"/>
  <tableColumns count="1">
    <tableColumn id="1" xr3:uid="{80597B46-C35F-48CB-9901-CA903344E599}" name="Scene Purpos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iulianionescu.com/blog/novel-outline-free-template/" TargetMode="External"/><Relationship Id="rId2" Type="http://schemas.openxmlformats.org/officeDocument/2006/relationships/hyperlink" Target="http://selfgrowthjourney.org/" TargetMode="External"/><Relationship Id="rId1" Type="http://schemas.openxmlformats.org/officeDocument/2006/relationships/hyperlink" Target="https://iulianionescu.com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iulianionescu.com/contact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selfgrowthjourney.org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5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650C0-2A56-41AC-AE1E-B60F53103E77}">
  <sheetPr codeName="Sheet1">
    <tabColor rgb="FFCC00CC"/>
    <pageSetUpPr fitToPage="1"/>
  </sheetPr>
  <dimension ref="B2:Q33"/>
  <sheetViews>
    <sheetView showGridLines="0" tabSelected="1" workbookViewId="0"/>
  </sheetViews>
  <sheetFormatPr defaultRowHeight="15" x14ac:dyDescent="0.25"/>
  <cols>
    <col min="1" max="3" width="3.28515625" customWidth="1"/>
    <col min="4" max="4" width="20.42578125" customWidth="1"/>
    <col min="5" max="5" width="14.7109375" customWidth="1"/>
    <col min="16" max="18" width="3.28515625" customWidth="1"/>
  </cols>
  <sheetData>
    <row r="2" spans="2:17" x14ac:dyDescent="0.25"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203"/>
    </row>
    <row r="3" spans="2:17" x14ac:dyDescent="0.25">
      <c r="B3" s="203"/>
      <c r="Q3" s="203"/>
    </row>
    <row r="4" spans="2:17" ht="36" x14ac:dyDescent="0.55000000000000004">
      <c r="B4" s="203"/>
      <c r="D4" s="205" t="s">
        <v>316</v>
      </c>
      <c r="Q4" s="203"/>
    </row>
    <row r="5" spans="2:17" ht="5.45" customHeight="1" x14ac:dyDescent="0.25">
      <c r="B5" s="203"/>
      <c r="D5" s="203"/>
      <c r="E5" s="203"/>
      <c r="F5" s="203"/>
      <c r="G5" s="203"/>
      <c r="H5" s="203"/>
      <c r="I5" s="203"/>
      <c r="J5" s="203"/>
      <c r="K5" s="203"/>
      <c r="L5" s="203"/>
      <c r="M5" s="203"/>
      <c r="Q5" s="203"/>
    </row>
    <row r="6" spans="2:17" x14ac:dyDescent="0.25">
      <c r="B6" s="203"/>
      <c r="Q6" s="203"/>
    </row>
    <row r="7" spans="2:17" x14ac:dyDescent="0.25">
      <c r="B7" s="203"/>
      <c r="D7" s="204" t="s">
        <v>209</v>
      </c>
      <c r="E7" s="207" t="s">
        <v>210</v>
      </c>
      <c r="Q7" s="203"/>
    </row>
    <row r="8" spans="2:17" x14ac:dyDescent="0.25">
      <c r="B8" s="203"/>
      <c r="D8" s="204" t="s">
        <v>211</v>
      </c>
      <c r="E8" s="207" t="s">
        <v>212</v>
      </c>
      <c r="Q8" s="203"/>
    </row>
    <row r="9" spans="2:17" x14ac:dyDescent="0.25">
      <c r="B9" s="203"/>
      <c r="D9" s="204"/>
      <c r="Q9" s="203"/>
    </row>
    <row r="10" spans="2:17" x14ac:dyDescent="0.25">
      <c r="B10" s="203"/>
      <c r="D10" s="209" t="s">
        <v>213</v>
      </c>
      <c r="Q10" s="203"/>
    </row>
    <row r="11" spans="2:17" x14ac:dyDescent="0.25">
      <c r="B11" s="203"/>
      <c r="D11" s="204"/>
      <c r="Q11" s="203"/>
    </row>
    <row r="12" spans="2:17" x14ac:dyDescent="0.25">
      <c r="B12" s="203"/>
      <c r="D12" s="204" t="s">
        <v>184</v>
      </c>
      <c r="E12" s="208" t="s">
        <v>156</v>
      </c>
      <c r="Q12" s="203"/>
    </row>
    <row r="13" spans="2:17" x14ac:dyDescent="0.25">
      <c r="B13" s="203"/>
      <c r="D13" s="204"/>
      <c r="Q13" s="203"/>
    </row>
    <row r="14" spans="2:17" x14ac:dyDescent="0.25">
      <c r="B14" s="203"/>
      <c r="D14" s="204" t="s">
        <v>214</v>
      </c>
      <c r="E14" s="206" t="s">
        <v>215</v>
      </c>
      <c r="Q14" s="203"/>
    </row>
    <row r="15" spans="2:17" x14ac:dyDescent="0.25">
      <c r="B15" s="203"/>
      <c r="Q15" s="203"/>
    </row>
    <row r="16" spans="2:17" x14ac:dyDescent="0.25">
      <c r="B16" s="203"/>
      <c r="D16" s="204" t="s">
        <v>217</v>
      </c>
      <c r="E16" s="206" t="s">
        <v>314</v>
      </c>
      <c r="Q16" s="203"/>
    </row>
    <row r="17" spans="2:17" x14ac:dyDescent="0.25">
      <c r="B17" s="203"/>
      <c r="Q17" s="203"/>
    </row>
    <row r="18" spans="2:17" x14ac:dyDescent="0.25">
      <c r="B18" s="203"/>
      <c r="D18" s="204" t="s">
        <v>216</v>
      </c>
      <c r="E18" s="206" t="s">
        <v>315</v>
      </c>
      <c r="Q18" s="203"/>
    </row>
    <row r="19" spans="2:17" ht="15.75" thickBot="1" x14ac:dyDescent="0.3">
      <c r="B19" s="203"/>
      <c r="Q19" s="203"/>
    </row>
    <row r="20" spans="2:17" ht="15" customHeight="1" x14ac:dyDescent="0.25">
      <c r="B20" s="203"/>
      <c r="D20" s="255" t="s">
        <v>317</v>
      </c>
      <c r="E20" s="256"/>
      <c r="F20" s="256"/>
      <c r="G20" s="256"/>
      <c r="H20" s="257"/>
      <c r="Q20" s="203"/>
    </row>
    <row r="21" spans="2:17" ht="15" customHeight="1" x14ac:dyDescent="0.25">
      <c r="B21" s="203"/>
      <c r="D21" s="258"/>
      <c r="E21" s="259"/>
      <c r="F21" s="259"/>
      <c r="G21" s="259"/>
      <c r="H21" s="260"/>
      <c r="Q21" s="203"/>
    </row>
    <row r="22" spans="2:17" ht="15" customHeight="1" x14ac:dyDescent="0.25">
      <c r="B22" s="203"/>
      <c r="D22" s="258"/>
      <c r="E22" s="259"/>
      <c r="F22" s="259"/>
      <c r="G22" s="259"/>
      <c r="H22" s="260"/>
      <c r="Q22" s="203"/>
    </row>
    <row r="23" spans="2:17" ht="15" customHeight="1" x14ac:dyDescent="0.25">
      <c r="B23" s="203"/>
      <c r="D23" s="258"/>
      <c r="E23" s="259"/>
      <c r="F23" s="259"/>
      <c r="G23" s="259"/>
      <c r="H23" s="260"/>
      <c r="Q23" s="203"/>
    </row>
    <row r="24" spans="2:17" ht="15" customHeight="1" x14ac:dyDescent="0.25">
      <c r="B24" s="203"/>
      <c r="D24" s="258"/>
      <c r="E24" s="259"/>
      <c r="F24" s="259"/>
      <c r="G24" s="259"/>
      <c r="H24" s="260"/>
      <c r="Q24" s="203"/>
    </row>
    <row r="25" spans="2:17" ht="15" customHeight="1" x14ac:dyDescent="0.25">
      <c r="B25" s="203"/>
      <c r="D25" s="258"/>
      <c r="E25" s="259"/>
      <c r="F25" s="259"/>
      <c r="G25" s="259"/>
      <c r="H25" s="260"/>
      <c r="Q25" s="203"/>
    </row>
    <row r="26" spans="2:17" ht="15" customHeight="1" x14ac:dyDescent="0.25">
      <c r="B26" s="203"/>
      <c r="D26" s="258"/>
      <c r="E26" s="259"/>
      <c r="F26" s="259"/>
      <c r="G26" s="259"/>
      <c r="H26" s="260"/>
      <c r="Q26" s="203"/>
    </row>
    <row r="27" spans="2:17" ht="15" customHeight="1" x14ac:dyDescent="0.25">
      <c r="B27" s="203"/>
      <c r="D27" s="258"/>
      <c r="E27" s="259"/>
      <c r="F27" s="259"/>
      <c r="G27" s="259"/>
      <c r="H27" s="260"/>
      <c r="Q27" s="203"/>
    </row>
    <row r="28" spans="2:17" ht="15" customHeight="1" x14ac:dyDescent="0.25">
      <c r="B28" s="203"/>
      <c r="D28" s="258"/>
      <c r="E28" s="259"/>
      <c r="F28" s="259"/>
      <c r="G28" s="259"/>
      <c r="H28" s="260"/>
      <c r="Q28" s="203"/>
    </row>
    <row r="29" spans="2:17" ht="15" customHeight="1" x14ac:dyDescent="0.25">
      <c r="B29" s="203"/>
      <c r="D29" s="258"/>
      <c r="E29" s="259"/>
      <c r="F29" s="259"/>
      <c r="G29" s="259"/>
      <c r="H29" s="260"/>
      <c r="Q29" s="203"/>
    </row>
    <row r="30" spans="2:17" ht="15" customHeight="1" x14ac:dyDescent="0.25">
      <c r="B30" s="203"/>
      <c r="D30" s="258"/>
      <c r="E30" s="259"/>
      <c r="F30" s="259"/>
      <c r="G30" s="259"/>
      <c r="H30" s="260"/>
      <c r="Q30" s="203"/>
    </row>
    <row r="31" spans="2:17" ht="15.75" customHeight="1" thickBot="1" x14ac:dyDescent="0.3">
      <c r="B31" s="203"/>
      <c r="D31" s="261"/>
      <c r="E31" s="262"/>
      <c r="F31" s="262"/>
      <c r="G31" s="262"/>
      <c r="H31" s="263"/>
      <c r="L31" s="254" t="s">
        <v>218</v>
      </c>
      <c r="M31" s="254"/>
      <c r="N31" s="254"/>
      <c r="O31" s="254"/>
      <c r="Q31" s="203"/>
    </row>
    <row r="32" spans="2:17" x14ac:dyDescent="0.25">
      <c r="B32" s="203"/>
      <c r="Q32" s="203"/>
    </row>
    <row r="33" spans="2:17" x14ac:dyDescent="0.25">
      <c r="B33" s="203"/>
      <c r="C33" s="203"/>
      <c r="D33" s="203"/>
      <c r="E33" s="203"/>
      <c r="F33" s="203"/>
      <c r="G33" s="203"/>
      <c r="H33" s="203"/>
      <c r="I33" s="203"/>
      <c r="J33" s="203"/>
      <c r="K33" s="203"/>
      <c r="L33" s="203"/>
      <c r="M33" s="203"/>
      <c r="N33" s="203"/>
      <c r="O33" s="203"/>
      <c r="P33" s="203"/>
      <c r="Q33" s="203"/>
    </row>
  </sheetData>
  <mergeCells count="2">
    <mergeCell ref="L31:O31"/>
    <mergeCell ref="D20:H31"/>
  </mergeCells>
  <hyperlinks>
    <hyperlink ref="E14" r:id="rId1" xr:uid="{D8B7A670-0D06-4967-B86B-860B6488968A}"/>
    <hyperlink ref="L31" r:id="rId2" xr:uid="{10A9CAE4-05E3-4A76-B64F-98C7A04341DD}"/>
    <hyperlink ref="E16" r:id="rId3" xr:uid="{10E8713D-37BD-4BE6-95E7-584FD9FCF10F}"/>
    <hyperlink ref="E18" r:id="rId4" xr:uid="{05410105-387D-4B7D-8B7B-43B3D20DE6D1}"/>
  </hyperlinks>
  <pageMargins left="0.25" right="0.25" top="0.75" bottom="0.75" header="0.3" footer="0.3"/>
  <pageSetup scale="93" fitToHeight="0" orientation="landscape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AD919-73FB-4967-A3BB-138D0ED944D4}">
  <sheetPr codeName="Sheet2">
    <tabColor rgb="FFCC00CC"/>
    <pageSetUpPr fitToPage="1"/>
  </sheetPr>
  <dimension ref="B2:S172"/>
  <sheetViews>
    <sheetView showGridLines="0" zoomScaleNormal="100" workbookViewId="0">
      <selection activeCell="F16" sqref="F16"/>
    </sheetView>
  </sheetViews>
  <sheetFormatPr defaultRowHeight="15" x14ac:dyDescent="0.25"/>
  <cols>
    <col min="1" max="3" width="3.28515625" customWidth="1"/>
    <col min="4" max="4" width="20.42578125" customWidth="1"/>
    <col min="5" max="5" width="14.7109375" customWidth="1"/>
    <col min="6" max="6" width="15.42578125" customWidth="1"/>
    <col min="7" max="7" width="8.85546875" customWidth="1"/>
    <col min="10" max="10" width="10.85546875" customWidth="1"/>
    <col min="11" max="16" width="4.28515625" customWidth="1"/>
    <col min="18" max="18" width="9.7109375" customWidth="1"/>
    <col min="19" max="20" width="3.28515625" customWidth="1"/>
  </cols>
  <sheetData>
    <row r="2" spans="2:19" x14ac:dyDescent="0.25"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203"/>
      <c r="R2" s="203"/>
      <c r="S2" s="203"/>
    </row>
    <row r="3" spans="2:19" x14ac:dyDescent="0.25">
      <c r="B3" s="203"/>
      <c r="S3" s="203"/>
    </row>
    <row r="4" spans="2:19" ht="36" x14ac:dyDescent="0.55000000000000004">
      <c r="B4" s="203"/>
      <c r="D4" s="205" t="s">
        <v>316</v>
      </c>
      <c r="S4" s="203"/>
    </row>
    <row r="5" spans="2:19" ht="5.45" customHeight="1" x14ac:dyDescent="0.25">
      <c r="B5" s="203"/>
      <c r="D5" s="203"/>
      <c r="E5" s="203"/>
      <c r="F5" s="203"/>
      <c r="G5" s="203"/>
      <c r="H5" s="203"/>
      <c r="I5" s="203"/>
      <c r="J5" s="203"/>
      <c r="K5" s="203"/>
      <c r="L5" s="203"/>
      <c r="M5" s="203"/>
      <c r="N5" s="203"/>
      <c r="O5" s="203"/>
      <c r="S5" s="203"/>
    </row>
    <row r="6" spans="2:19" x14ac:dyDescent="0.25">
      <c r="B6" s="203"/>
      <c r="S6" s="203"/>
    </row>
    <row r="7" spans="2:19" ht="21" x14ac:dyDescent="0.35">
      <c r="B7" s="203"/>
      <c r="D7" s="210" t="s">
        <v>219</v>
      </c>
      <c r="S7" s="203"/>
    </row>
    <row r="8" spans="2:19" ht="21" x14ac:dyDescent="0.35">
      <c r="B8" s="203"/>
      <c r="D8" s="210"/>
      <c r="S8" s="203"/>
    </row>
    <row r="9" spans="2:19" ht="28.15" customHeight="1" x14ac:dyDescent="0.25">
      <c r="B9" s="203"/>
      <c r="D9" s="216" t="s">
        <v>41</v>
      </c>
      <c r="S9" s="203"/>
    </row>
    <row r="10" spans="2:19" x14ac:dyDescent="0.25">
      <c r="B10" s="203"/>
      <c r="S10" s="203"/>
    </row>
    <row r="11" spans="2:19" x14ac:dyDescent="0.25">
      <c r="B11" s="203"/>
      <c r="D11" s="211" t="s">
        <v>220</v>
      </c>
      <c r="S11" s="203"/>
    </row>
    <row r="12" spans="2:19" x14ac:dyDescent="0.25">
      <c r="B12" s="203"/>
      <c r="D12" s="211" t="s">
        <v>221</v>
      </c>
      <c r="S12" s="203"/>
    </row>
    <row r="13" spans="2:19" x14ac:dyDescent="0.25">
      <c r="B13" s="203"/>
      <c r="D13" s="211" t="s">
        <v>222</v>
      </c>
      <c r="S13" s="203"/>
    </row>
    <row r="14" spans="2:19" x14ac:dyDescent="0.25">
      <c r="B14" s="203"/>
      <c r="D14" s="211" t="s">
        <v>223</v>
      </c>
      <c r="S14" s="203"/>
    </row>
    <row r="15" spans="2:19" x14ac:dyDescent="0.25">
      <c r="B15" s="203"/>
      <c r="S15" s="203"/>
    </row>
    <row r="16" spans="2:19" x14ac:dyDescent="0.25">
      <c r="B16" s="203"/>
      <c r="E16" s="215" t="s">
        <v>224</v>
      </c>
      <c r="F16" s="212">
        <v>80000</v>
      </c>
      <c r="G16" t="s">
        <v>225</v>
      </c>
      <c r="S16" s="203"/>
    </row>
    <row r="17" spans="2:19" x14ac:dyDescent="0.25">
      <c r="B17" s="203"/>
      <c r="E17" s="215" t="s">
        <v>226</v>
      </c>
      <c r="F17" s="65">
        <f>F16/250</f>
        <v>320</v>
      </c>
      <c r="S17" s="203"/>
    </row>
    <row r="18" spans="2:19" x14ac:dyDescent="0.25">
      <c r="B18" s="203"/>
      <c r="E18" s="215" t="s">
        <v>227</v>
      </c>
      <c r="F18" s="212">
        <v>5</v>
      </c>
      <c r="G18" t="s">
        <v>228</v>
      </c>
      <c r="S18" s="203"/>
    </row>
    <row r="19" spans="2:19" x14ac:dyDescent="0.25">
      <c r="B19" s="203"/>
      <c r="E19" s="215" t="s">
        <v>229</v>
      </c>
      <c r="F19" s="65">
        <f>F17/F18</f>
        <v>64</v>
      </c>
      <c r="S19" s="203"/>
    </row>
    <row r="20" spans="2:19" x14ac:dyDescent="0.25">
      <c r="B20" s="203"/>
      <c r="E20" s="215" t="s">
        <v>230</v>
      </c>
      <c r="F20" s="213">
        <v>43831</v>
      </c>
      <c r="G20" t="s">
        <v>231</v>
      </c>
      <c r="S20" s="203"/>
    </row>
    <row r="21" spans="2:19" x14ac:dyDescent="0.25">
      <c r="B21" s="203"/>
      <c r="E21" s="215" t="s">
        <v>232</v>
      </c>
      <c r="F21" s="214">
        <f>F20+F19</f>
        <v>43895</v>
      </c>
      <c r="S21" s="203"/>
    </row>
    <row r="22" spans="2:19" x14ac:dyDescent="0.25">
      <c r="B22" s="203"/>
      <c r="S22" s="203"/>
    </row>
    <row r="23" spans="2:19" x14ac:dyDescent="0.25">
      <c r="B23" s="203"/>
      <c r="S23" s="203"/>
    </row>
    <row r="24" spans="2:19" ht="28.15" customHeight="1" x14ac:dyDescent="0.25">
      <c r="B24" s="203"/>
      <c r="D24" s="217" t="s">
        <v>233</v>
      </c>
      <c r="S24" s="203"/>
    </row>
    <row r="25" spans="2:19" x14ac:dyDescent="0.25">
      <c r="B25" s="203"/>
      <c r="S25" s="203"/>
    </row>
    <row r="26" spans="2:19" x14ac:dyDescent="0.25">
      <c r="B26" s="203"/>
      <c r="D26" s="211" t="s">
        <v>234</v>
      </c>
      <c r="S26" s="203"/>
    </row>
    <row r="27" spans="2:19" x14ac:dyDescent="0.25">
      <c r="B27" s="203"/>
      <c r="D27" s="211" t="s">
        <v>238</v>
      </c>
      <c r="S27" s="203"/>
    </row>
    <row r="28" spans="2:19" x14ac:dyDescent="0.25">
      <c r="B28" s="203"/>
      <c r="E28" s="211" t="s">
        <v>236</v>
      </c>
      <c r="S28" s="203"/>
    </row>
    <row r="29" spans="2:19" x14ac:dyDescent="0.25">
      <c r="B29" s="203"/>
      <c r="E29" s="211" t="s">
        <v>235</v>
      </c>
      <c r="S29" s="203"/>
    </row>
    <row r="30" spans="2:19" x14ac:dyDescent="0.25">
      <c r="B30" s="203"/>
      <c r="E30" s="211" t="s">
        <v>237</v>
      </c>
      <c r="S30" s="203"/>
    </row>
    <row r="31" spans="2:19" x14ac:dyDescent="0.25">
      <c r="B31" s="203"/>
      <c r="D31" s="211" t="s">
        <v>239</v>
      </c>
      <c r="S31" s="203"/>
    </row>
    <row r="32" spans="2:19" x14ac:dyDescent="0.25">
      <c r="B32" s="203"/>
      <c r="E32" s="211" t="s">
        <v>240</v>
      </c>
      <c r="S32" s="203"/>
    </row>
    <row r="33" spans="2:19" x14ac:dyDescent="0.25">
      <c r="B33" s="203"/>
      <c r="E33" s="211" t="s">
        <v>241</v>
      </c>
      <c r="S33" s="203"/>
    </row>
    <row r="34" spans="2:19" x14ac:dyDescent="0.25">
      <c r="B34" s="203"/>
      <c r="E34" s="211" t="s">
        <v>242</v>
      </c>
      <c r="S34" s="203"/>
    </row>
    <row r="35" spans="2:19" x14ac:dyDescent="0.25">
      <c r="B35" s="203"/>
      <c r="D35" s="211" t="s">
        <v>243</v>
      </c>
      <c r="S35" s="203"/>
    </row>
    <row r="36" spans="2:19" x14ac:dyDescent="0.25">
      <c r="B36" s="203"/>
      <c r="E36" s="211" t="s">
        <v>244</v>
      </c>
      <c r="S36" s="203"/>
    </row>
    <row r="37" spans="2:19" x14ac:dyDescent="0.25">
      <c r="B37" s="203"/>
      <c r="E37" s="211" t="s">
        <v>245</v>
      </c>
      <c r="S37" s="203"/>
    </row>
    <row r="38" spans="2:19" x14ac:dyDescent="0.25">
      <c r="B38" s="203"/>
      <c r="E38" s="211"/>
      <c r="S38" s="203"/>
    </row>
    <row r="39" spans="2:19" x14ac:dyDescent="0.25">
      <c r="B39" s="203"/>
      <c r="E39" s="211"/>
      <c r="S39" s="203"/>
    </row>
    <row r="40" spans="2:19" ht="28.15" customHeight="1" x14ac:dyDescent="0.25">
      <c r="B40" s="203"/>
      <c r="D40" s="218" t="s">
        <v>246</v>
      </c>
      <c r="S40" s="203"/>
    </row>
    <row r="41" spans="2:19" x14ac:dyDescent="0.25">
      <c r="B41" s="203"/>
      <c r="S41" s="203"/>
    </row>
    <row r="42" spans="2:19" x14ac:dyDescent="0.25">
      <c r="B42" s="203"/>
      <c r="D42" s="211" t="s">
        <v>247</v>
      </c>
      <c r="S42" s="203"/>
    </row>
    <row r="43" spans="2:19" x14ac:dyDescent="0.25">
      <c r="B43" s="203"/>
      <c r="D43" s="211" t="s">
        <v>263</v>
      </c>
      <c r="S43" s="203"/>
    </row>
    <row r="44" spans="2:19" x14ac:dyDescent="0.25">
      <c r="B44" s="203"/>
      <c r="D44" s="211" t="s">
        <v>264</v>
      </c>
      <c r="S44" s="203"/>
    </row>
    <row r="45" spans="2:19" x14ac:dyDescent="0.25">
      <c r="B45" s="203"/>
      <c r="D45" s="211" t="s">
        <v>248</v>
      </c>
      <c r="K45" s="264" t="s">
        <v>290</v>
      </c>
      <c r="L45" s="264"/>
      <c r="M45" s="264"/>
      <c r="N45" s="264"/>
      <c r="O45" s="264"/>
      <c r="P45" s="264"/>
      <c r="Q45" s="264"/>
      <c r="S45" s="203"/>
    </row>
    <row r="46" spans="2:19" x14ac:dyDescent="0.25">
      <c r="B46" s="203"/>
      <c r="E46" s="211" t="s">
        <v>251</v>
      </c>
      <c r="K46" s="219"/>
      <c r="S46" s="203"/>
    </row>
    <row r="47" spans="2:19" x14ac:dyDescent="0.25">
      <c r="B47" s="203"/>
      <c r="E47" s="211" t="s">
        <v>250</v>
      </c>
      <c r="K47" s="219"/>
      <c r="L47" s="219"/>
      <c r="S47" s="203"/>
    </row>
    <row r="48" spans="2:19" x14ac:dyDescent="0.25">
      <c r="B48" s="203"/>
      <c r="E48" s="211" t="s">
        <v>249</v>
      </c>
      <c r="K48" s="219"/>
      <c r="L48" s="219"/>
      <c r="M48" s="219"/>
      <c r="S48" s="203"/>
    </row>
    <row r="49" spans="2:19" x14ac:dyDescent="0.25">
      <c r="B49" s="203"/>
      <c r="D49" s="211" t="s">
        <v>252</v>
      </c>
      <c r="K49" s="219"/>
      <c r="L49" s="219"/>
      <c r="M49" s="219"/>
      <c r="S49" s="203"/>
    </row>
    <row r="50" spans="2:19" x14ac:dyDescent="0.25">
      <c r="B50" s="203"/>
      <c r="E50" s="211" t="s">
        <v>256</v>
      </c>
      <c r="K50" s="219"/>
      <c r="L50" s="219"/>
      <c r="M50" s="219"/>
      <c r="N50" s="219"/>
      <c r="S50" s="203"/>
    </row>
    <row r="51" spans="2:19" x14ac:dyDescent="0.25">
      <c r="B51" s="203"/>
      <c r="E51" s="211" t="s">
        <v>257</v>
      </c>
      <c r="K51" s="219"/>
      <c r="L51" s="219"/>
      <c r="M51" s="219"/>
      <c r="N51" s="219"/>
      <c r="S51" s="203"/>
    </row>
    <row r="52" spans="2:19" x14ac:dyDescent="0.25">
      <c r="B52" s="203"/>
      <c r="E52" s="211" t="s">
        <v>258</v>
      </c>
      <c r="K52" s="219"/>
      <c r="L52" s="219"/>
      <c r="M52" s="219"/>
      <c r="N52" s="219"/>
      <c r="O52" s="219"/>
      <c r="S52" s="203"/>
    </row>
    <row r="53" spans="2:19" x14ac:dyDescent="0.25">
      <c r="B53" s="203"/>
      <c r="D53" s="211" t="s">
        <v>253</v>
      </c>
      <c r="K53" s="219"/>
      <c r="L53" s="219"/>
      <c r="M53" s="219"/>
      <c r="N53" s="219"/>
      <c r="O53" s="219"/>
      <c r="S53" s="203"/>
    </row>
    <row r="54" spans="2:19" x14ac:dyDescent="0.25">
      <c r="B54" s="203"/>
      <c r="E54" s="211" t="s">
        <v>259</v>
      </c>
      <c r="K54" s="219"/>
      <c r="L54" s="219"/>
      <c r="M54" s="219"/>
      <c r="N54" s="219"/>
      <c r="O54" s="219"/>
      <c r="P54" s="219"/>
      <c r="S54" s="203"/>
    </row>
    <row r="55" spans="2:19" x14ac:dyDescent="0.25">
      <c r="B55" s="203"/>
      <c r="E55" s="211" t="s">
        <v>260</v>
      </c>
      <c r="K55" s="219"/>
      <c r="L55" s="219"/>
      <c r="M55" s="219"/>
      <c r="N55" s="219"/>
      <c r="O55" s="219"/>
      <c r="P55" s="219"/>
      <c r="Q55" s="219"/>
      <c r="S55" s="203"/>
    </row>
    <row r="56" spans="2:19" x14ac:dyDescent="0.25">
      <c r="B56" s="203"/>
      <c r="E56" s="211" t="s">
        <v>261</v>
      </c>
      <c r="K56" s="219"/>
      <c r="L56" s="219"/>
      <c r="S56" s="203"/>
    </row>
    <row r="57" spans="2:19" x14ac:dyDescent="0.25">
      <c r="B57" s="203"/>
      <c r="S57" s="203"/>
    </row>
    <row r="58" spans="2:19" x14ac:dyDescent="0.25">
      <c r="B58" s="203"/>
      <c r="S58" s="203"/>
    </row>
    <row r="59" spans="2:19" ht="28.15" customHeight="1" x14ac:dyDescent="0.25">
      <c r="B59" s="203"/>
      <c r="D59" s="220" t="s">
        <v>262</v>
      </c>
      <c r="S59" s="203"/>
    </row>
    <row r="60" spans="2:19" x14ac:dyDescent="0.25">
      <c r="B60" s="203"/>
      <c r="S60" s="203"/>
    </row>
    <row r="61" spans="2:19" x14ac:dyDescent="0.25">
      <c r="B61" s="203"/>
      <c r="D61" s="211" t="s">
        <v>268</v>
      </c>
      <c r="S61" s="203"/>
    </row>
    <row r="62" spans="2:19" x14ac:dyDescent="0.25">
      <c r="B62" s="203"/>
      <c r="D62" s="211" t="s">
        <v>265</v>
      </c>
      <c r="S62" s="203"/>
    </row>
    <row r="63" spans="2:19" x14ac:dyDescent="0.25">
      <c r="B63" s="203"/>
      <c r="D63" s="211" t="s">
        <v>266</v>
      </c>
      <c r="S63" s="203"/>
    </row>
    <row r="64" spans="2:19" x14ac:dyDescent="0.25">
      <c r="B64" s="203"/>
      <c r="D64" s="211" t="s">
        <v>269</v>
      </c>
      <c r="S64" s="203"/>
    </row>
    <row r="65" spans="2:19" x14ac:dyDescent="0.25">
      <c r="B65" s="203"/>
      <c r="D65" s="211" t="s">
        <v>270</v>
      </c>
      <c r="S65" s="203"/>
    </row>
    <row r="66" spans="2:19" x14ac:dyDescent="0.25">
      <c r="B66" s="203"/>
      <c r="D66" s="211" t="s">
        <v>267</v>
      </c>
      <c r="S66" s="203"/>
    </row>
    <row r="67" spans="2:19" x14ac:dyDescent="0.25">
      <c r="B67" s="203"/>
      <c r="S67" s="203"/>
    </row>
    <row r="68" spans="2:19" x14ac:dyDescent="0.25">
      <c r="B68" s="203"/>
      <c r="S68" s="203"/>
    </row>
    <row r="69" spans="2:19" x14ac:dyDescent="0.25">
      <c r="B69" s="203"/>
      <c r="S69" s="203"/>
    </row>
    <row r="70" spans="2:19" x14ac:dyDescent="0.25">
      <c r="B70" s="203"/>
      <c r="S70" s="203"/>
    </row>
    <row r="71" spans="2:19" x14ac:dyDescent="0.25">
      <c r="B71" s="203"/>
      <c r="S71" s="203"/>
    </row>
    <row r="72" spans="2:19" x14ac:dyDescent="0.25">
      <c r="B72" s="203"/>
      <c r="S72" s="203"/>
    </row>
    <row r="73" spans="2:19" x14ac:dyDescent="0.25">
      <c r="B73" s="203"/>
      <c r="S73" s="203"/>
    </row>
    <row r="74" spans="2:19" x14ac:dyDescent="0.25">
      <c r="B74" s="203"/>
      <c r="S74" s="203"/>
    </row>
    <row r="75" spans="2:19" x14ac:dyDescent="0.25">
      <c r="B75" s="203"/>
      <c r="S75" s="203"/>
    </row>
    <row r="76" spans="2:19" x14ac:dyDescent="0.25">
      <c r="B76" s="203"/>
      <c r="S76" s="203"/>
    </row>
    <row r="77" spans="2:19" x14ac:dyDescent="0.25">
      <c r="B77" s="203"/>
      <c r="S77" s="203"/>
    </row>
    <row r="78" spans="2:19" x14ac:dyDescent="0.25">
      <c r="B78" s="203"/>
      <c r="S78" s="203"/>
    </row>
    <row r="79" spans="2:19" x14ac:dyDescent="0.25">
      <c r="B79" s="203"/>
      <c r="S79" s="203"/>
    </row>
    <row r="80" spans="2:19" x14ac:dyDescent="0.25">
      <c r="B80" s="203"/>
      <c r="S80" s="203"/>
    </row>
    <row r="81" spans="2:19" ht="28.15" customHeight="1" x14ac:dyDescent="0.25">
      <c r="B81" s="203"/>
      <c r="D81" s="221" t="s">
        <v>45</v>
      </c>
      <c r="S81" s="203"/>
    </row>
    <row r="82" spans="2:19" x14ac:dyDescent="0.25">
      <c r="B82" s="203"/>
      <c r="S82" s="203"/>
    </row>
    <row r="83" spans="2:19" x14ac:dyDescent="0.25">
      <c r="B83" s="203"/>
      <c r="D83" s="211" t="s">
        <v>272</v>
      </c>
      <c r="S83" s="203"/>
    </row>
    <row r="84" spans="2:19" x14ac:dyDescent="0.25">
      <c r="B84" s="203"/>
      <c r="D84" s="211" t="s">
        <v>271</v>
      </c>
      <c r="S84" s="203"/>
    </row>
    <row r="85" spans="2:19" x14ac:dyDescent="0.25">
      <c r="B85" s="203"/>
      <c r="D85" s="211" t="s">
        <v>273</v>
      </c>
      <c r="S85" s="203"/>
    </row>
    <row r="86" spans="2:19" x14ac:dyDescent="0.25">
      <c r="B86" s="203"/>
      <c r="E86" s="211" t="s">
        <v>274</v>
      </c>
      <c r="S86" s="203"/>
    </row>
    <row r="87" spans="2:19" x14ac:dyDescent="0.25">
      <c r="B87" s="203"/>
      <c r="E87" s="211" t="s">
        <v>275</v>
      </c>
      <c r="S87" s="203"/>
    </row>
    <row r="88" spans="2:19" x14ac:dyDescent="0.25">
      <c r="B88" s="203"/>
      <c r="E88" s="211" t="s">
        <v>276</v>
      </c>
      <c r="S88" s="203"/>
    </row>
    <row r="89" spans="2:19" x14ac:dyDescent="0.25">
      <c r="B89" s="203"/>
      <c r="E89" s="211" t="s">
        <v>278</v>
      </c>
      <c r="S89" s="203"/>
    </row>
    <row r="90" spans="2:19" x14ac:dyDescent="0.25">
      <c r="B90" s="203"/>
      <c r="E90" s="211" t="s">
        <v>277</v>
      </c>
      <c r="S90" s="203"/>
    </row>
    <row r="91" spans="2:19" x14ac:dyDescent="0.25">
      <c r="B91" s="203"/>
      <c r="E91" s="211" t="s">
        <v>279</v>
      </c>
      <c r="S91" s="203"/>
    </row>
    <row r="92" spans="2:19" x14ac:dyDescent="0.25">
      <c r="B92" s="203"/>
      <c r="E92" s="211" t="s">
        <v>281</v>
      </c>
      <c r="S92" s="203"/>
    </row>
    <row r="93" spans="2:19" x14ac:dyDescent="0.25">
      <c r="B93" s="203"/>
      <c r="D93" s="211" t="s">
        <v>282</v>
      </c>
      <c r="S93" s="203"/>
    </row>
    <row r="94" spans="2:19" x14ac:dyDescent="0.25">
      <c r="B94" s="203"/>
      <c r="D94" s="211" t="s">
        <v>283</v>
      </c>
      <c r="S94" s="203"/>
    </row>
    <row r="95" spans="2:19" x14ac:dyDescent="0.25">
      <c r="B95" s="203"/>
      <c r="S95" s="203"/>
    </row>
    <row r="96" spans="2:19" ht="28.15" customHeight="1" x14ac:dyDescent="0.25">
      <c r="B96" s="203"/>
      <c r="D96" s="222" t="s">
        <v>18</v>
      </c>
      <c r="S96" s="203"/>
    </row>
    <row r="97" spans="2:19" x14ac:dyDescent="0.25">
      <c r="B97" s="203"/>
      <c r="S97" s="203"/>
    </row>
    <row r="98" spans="2:19" x14ac:dyDescent="0.25">
      <c r="B98" s="203"/>
      <c r="D98" s="211" t="s">
        <v>284</v>
      </c>
      <c r="S98" s="203"/>
    </row>
    <row r="99" spans="2:19" x14ac:dyDescent="0.25">
      <c r="B99" s="203"/>
      <c r="D99" s="211" t="s">
        <v>285</v>
      </c>
      <c r="S99" s="203"/>
    </row>
    <row r="100" spans="2:19" x14ac:dyDescent="0.25">
      <c r="B100" s="203"/>
      <c r="D100" s="211" t="s">
        <v>286</v>
      </c>
      <c r="S100" s="203"/>
    </row>
    <row r="101" spans="2:19" x14ac:dyDescent="0.25">
      <c r="B101" s="203"/>
      <c r="E101" s="211" t="s">
        <v>287</v>
      </c>
      <c r="S101" s="203"/>
    </row>
    <row r="102" spans="2:19" x14ac:dyDescent="0.25">
      <c r="B102" s="203"/>
      <c r="E102" s="211" t="s">
        <v>288</v>
      </c>
      <c r="S102" s="203"/>
    </row>
    <row r="103" spans="2:19" x14ac:dyDescent="0.25">
      <c r="B103" s="203"/>
      <c r="E103" s="211" t="s">
        <v>289</v>
      </c>
      <c r="S103" s="203"/>
    </row>
    <row r="104" spans="2:19" x14ac:dyDescent="0.25">
      <c r="B104" s="203"/>
      <c r="D104" s="211" t="s">
        <v>291</v>
      </c>
      <c r="S104" s="203"/>
    </row>
    <row r="105" spans="2:19" x14ac:dyDescent="0.25">
      <c r="B105" s="203"/>
      <c r="S105" s="203"/>
    </row>
    <row r="106" spans="2:19" x14ac:dyDescent="0.25">
      <c r="B106" s="203"/>
      <c r="S106" s="203"/>
    </row>
    <row r="107" spans="2:19" ht="28.15" customHeight="1" x14ac:dyDescent="0.25">
      <c r="B107" s="203"/>
      <c r="D107" s="223" t="s">
        <v>292</v>
      </c>
      <c r="S107" s="203"/>
    </row>
    <row r="108" spans="2:19" x14ac:dyDescent="0.25">
      <c r="B108" s="203"/>
      <c r="S108" s="203"/>
    </row>
    <row r="109" spans="2:19" x14ac:dyDescent="0.25">
      <c r="B109" s="203"/>
      <c r="D109" s="211" t="s">
        <v>294</v>
      </c>
      <c r="S109" s="203"/>
    </row>
    <row r="110" spans="2:19" x14ac:dyDescent="0.25">
      <c r="B110" s="203"/>
      <c r="D110" s="211" t="s">
        <v>293</v>
      </c>
      <c r="S110" s="203"/>
    </row>
    <row r="111" spans="2:19" x14ac:dyDescent="0.25">
      <c r="B111" s="203"/>
      <c r="S111" s="203"/>
    </row>
    <row r="112" spans="2:19" x14ac:dyDescent="0.25">
      <c r="B112" s="203"/>
      <c r="S112" s="203"/>
    </row>
    <row r="113" spans="2:19" ht="28.15" customHeight="1" x14ac:dyDescent="0.25">
      <c r="B113" s="203"/>
      <c r="D113" s="223" t="s">
        <v>295</v>
      </c>
      <c r="S113" s="203"/>
    </row>
    <row r="114" spans="2:19" x14ac:dyDescent="0.25">
      <c r="B114" s="203"/>
      <c r="S114" s="203"/>
    </row>
    <row r="115" spans="2:19" x14ac:dyDescent="0.25">
      <c r="B115" s="203"/>
      <c r="D115" s="211" t="s">
        <v>296</v>
      </c>
      <c r="S115" s="203"/>
    </row>
    <row r="116" spans="2:19" x14ac:dyDescent="0.25">
      <c r="B116" s="203"/>
      <c r="D116" s="211" t="s">
        <v>297</v>
      </c>
      <c r="S116" s="203"/>
    </row>
    <row r="117" spans="2:19" x14ac:dyDescent="0.25">
      <c r="B117" s="203"/>
      <c r="D117" s="211"/>
      <c r="S117" s="203"/>
    </row>
    <row r="118" spans="2:19" x14ac:dyDescent="0.25">
      <c r="B118" s="203"/>
      <c r="S118" s="203"/>
    </row>
    <row r="119" spans="2:19" ht="28.15" customHeight="1" x14ac:dyDescent="0.25">
      <c r="B119" s="203"/>
      <c r="D119" s="224" t="s">
        <v>189</v>
      </c>
      <c r="S119" s="203"/>
    </row>
    <row r="120" spans="2:19" x14ac:dyDescent="0.25">
      <c r="B120" s="203"/>
      <c r="S120" s="203"/>
    </row>
    <row r="121" spans="2:19" x14ac:dyDescent="0.25">
      <c r="B121" s="203"/>
      <c r="D121" s="211" t="s">
        <v>298</v>
      </c>
      <c r="S121" s="203"/>
    </row>
    <row r="122" spans="2:19" x14ac:dyDescent="0.25">
      <c r="B122" s="203"/>
      <c r="D122" s="211" t="s">
        <v>299</v>
      </c>
      <c r="S122" s="203"/>
    </row>
    <row r="123" spans="2:19" x14ac:dyDescent="0.25">
      <c r="B123" s="203"/>
      <c r="D123" s="211" t="s">
        <v>300</v>
      </c>
      <c r="S123" s="203"/>
    </row>
    <row r="124" spans="2:19" x14ac:dyDescent="0.25">
      <c r="B124" s="203"/>
      <c r="E124" s="211" t="s">
        <v>301</v>
      </c>
      <c r="S124" s="203"/>
    </row>
    <row r="125" spans="2:19" x14ac:dyDescent="0.25">
      <c r="B125" s="203"/>
      <c r="E125" s="211" t="s">
        <v>302</v>
      </c>
      <c r="S125" s="203"/>
    </row>
    <row r="126" spans="2:19" x14ac:dyDescent="0.25">
      <c r="B126" s="203"/>
      <c r="E126" s="211" t="s">
        <v>303</v>
      </c>
      <c r="S126" s="203"/>
    </row>
    <row r="127" spans="2:19" x14ac:dyDescent="0.25">
      <c r="B127" s="203"/>
      <c r="E127" s="211" t="s">
        <v>304</v>
      </c>
      <c r="S127" s="203"/>
    </row>
    <row r="128" spans="2:19" x14ac:dyDescent="0.25">
      <c r="B128" s="203"/>
      <c r="E128" s="211" t="s">
        <v>305</v>
      </c>
      <c r="S128" s="203"/>
    </row>
    <row r="129" spans="2:19" x14ac:dyDescent="0.25">
      <c r="B129" s="203"/>
      <c r="S129" s="203"/>
    </row>
    <row r="130" spans="2:19" x14ac:dyDescent="0.25">
      <c r="B130" s="203"/>
      <c r="S130" s="203"/>
    </row>
    <row r="131" spans="2:19" x14ac:dyDescent="0.25">
      <c r="B131" s="203"/>
      <c r="S131" s="203"/>
    </row>
    <row r="132" spans="2:19" x14ac:dyDescent="0.25">
      <c r="B132" s="203"/>
      <c r="S132" s="203"/>
    </row>
    <row r="133" spans="2:19" x14ac:dyDescent="0.25">
      <c r="B133" s="203"/>
      <c r="S133" s="203"/>
    </row>
    <row r="134" spans="2:19" x14ac:dyDescent="0.25">
      <c r="B134" s="203"/>
      <c r="S134" s="203"/>
    </row>
    <row r="135" spans="2:19" x14ac:dyDescent="0.25">
      <c r="B135" s="203"/>
      <c r="S135" s="203"/>
    </row>
    <row r="136" spans="2:19" x14ac:dyDescent="0.25">
      <c r="B136" s="203"/>
      <c r="S136" s="203"/>
    </row>
    <row r="137" spans="2:19" x14ac:dyDescent="0.25">
      <c r="B137" s="203"/>
      <c r="S137" s="203"/>
    </row>
    <row r="138" spans="2:19" x14ac:dyDescent="0.25">
      <c r="B138" s="203"/>
      <c r="S138" s="203"/>
    </row>
    <row r="139" spans="2:19" x14ac:dyDescent="0.25">
      <c r="B139" s="203"/>
      <c r="S139" s="203"/>
    </row>
    <row r="140" spans="2:19" x14ac:dyDescent="0.25">
      <c r="B140" s="203"/>
      <c r="S140" s="203"/>
    </row>
    <row r="141" spans="2:19" x14ac:dyDescent="0.25">
      <c r="B141" s="203"/>
      <c r="S141" s="203"/>
    </row>
    <row r="142" spans="2:19" x14ac:dyDescent="0.25">
      <c r="B142" s="203"/>
      <c r="S142" s="203"/>
    </row>
    <row r="143" spans="2:19" x14ac:dyDescent="0.25">
      <c r="B143" s="203"/>
      <c r="S143" s="203"/>
    </row>
    <row r="144" spans="2:19" x14ac:dyDescent="0.25">
      <c r="B144" s="203"/>
      <c r="S144" s="203"/>
    </row>
    <row r="145" spans="2:19" ht="28.15" customHeight="1" x14ac:dyDescent="0.25">
      <c r="B145" s="203"/>
      <c r="D145" s="224" t="s">
        <v>190</v>
      </c>
      <c r="S145" s="203"/>
    </row>
    <row r="146" spans="2:19" x14ac:dyDescent="0.25">
      <c r="B146" s="203"/>
      <c r="S146" s="203"/>
    </row>
    <row r="147" spans="2:19" x14ac:dyDescent="0.25">
      <c r="B147" s="203"/>
      <c r="D147" s="211" t="s">
        <v>306</v>
      </c>
      <c r="S147" s="203"/>
    </row>
    <row r="148" spans="2:19" x14ac:dyDescent="0.25">
      <c r="B148" s="203"/>
      <c r="D148" s="211" t="s">
        <v>307</v>
      </c>
      <c r="S148" s="203"/>
    </row>
    <row r="149" spans="2:19" x14ac:dyDescent="0.25">
      <c r="B149" s="203"/>
      <c r="S149" s="203"/>
    </row>
    <row r="150" spans="2:19" ht="28.15" customHeight="1" x14ac:dyDescent="0.25">
      <c r="B150" s="203"/>
      <c r="D150" s="225" t="s">
        <v>308</v>
      </c>
      <c r="S150" s="203"/>
    </row>
    <row r="151" spans="2:19" x14ac:dyDescent="0.25">
      <c r="B151" s="203"/>
      <c r="S151" s="203"/>
    </row>
    <row r="152" spans="2:19" x14ac:dyDescent="0.25">
      <c r="B152" s="203"/>
      <c r="D152" s="211" t="s">
        <v>309</v>
      </c>
      <c r="S152" s="203"/>
    </row>
    <row r="153" spans="2:19" x14ac:dyDescent="0.25">
      <c r="B153" s="203"/>
      <c r="D153" s="211" t="s">
        <v>310</v>
      </c>
      <c r="S153" s="203"/>
    </row>
    <row r="154" spans="2:19" x14ac:dyDescent="0.25">
      <c r="B154" s="203"/>
      <c r="S154" s="203"/>
    </row>
    <row r="155" spans="2:19" ht="28.15" customHeight="1" x14ac:dyDescent="0.25">
      <c r="B155" s="203"/>
      <c r="D155" s="225" t="s">
        <v>311</v>
      </c>
      <c r="S155" s="203"/>
    </row>
    <row r="156" spans="2:19" x14ac:dyDescent="0.25">
      <c r="B156" s="203"/>
      <c r="S156" s="203"/>
    </row>
    <row r="157" spans="2:19" x14ac:dyDescent="0.25">
      <c r="B157" s="203"/>
      <c r="D157" s="211" t="s">
        <v>312</v>
      </c>
      <c r="S157" s="203"/>
    </row>
    <row r="158" spans="2:19" x14ac:dyDescent="0.25">
      <c r="B158" s="203"/>
      <c r="D158" s="211" t="s">
        <v>313</v>
      </c>
      <c r="S158" s="203"/>
    </row>
    <row r="159" spans="2:19" x14ac:dyDescent="0.25">
      <c r="B159" s="203"/>
      <c r="S159" s="203"/>
    </row>
    <row r="160" spans="2:19" x14ac:dyDescent="0.25">
      <c r="B160" s="203"/>
      <c r="S160" s="203"/>
    </row>
    <row r="161" spans="2:19" x14ac:dyDescent="0.25">
      <c r="B161" s="203"/>
      <c r="S161" s="203"/>
    </row>
    <row r="162" spans="2:19" x14ac:dyDescent="0.25">
      <c r="B162" s="203"/>
      <c r="S162" s="203"/>
    </row>
    <row r="163" spans="2:19" x14ac:dyDescent="0.25">
      <c r="B163" s="203"/>
      <c r="S163" s="203"/>
    </row>
    <row r="164" spans="2:19" x14ac:dyDescent="0.25">
      <c r="B164" s="203"/>
      <c r="S164" s="203"/>
    </row>
    <row r="165" spans="2:19" x14ac:dyDescent="0.25">
      <c r="B165" s="203"/>
      <c r="S165" s="203"/>
    </row>
    <row r="166" spans="2:19" x14ac:dyDescent="0.25">
      <c r="B166" s="203"/>
      <c r="S166" s="203"/>
    </row>
    <row r="167" spans="2:19" x14ac:dyDescent="0.25">
      <c r="B167" s="203"/>
      <c r="S167" s="203"/>
    </row>
    <row r="168" spans="2:19" x14ac:dyDescent="0.25">
      <c r="B168" s="203"/>
      <c r="S168" s="203"/>
    </row>
    <row r="169" spans="2:19" x14ac:dyDescent="0.25">
      <c r="B169" s="203"/>
      <c r="S169" s="203"/>
    </row>
    <row r="170" spans="2:19" x14ac:dyDescent="0.25">
      <c r="B170" s="203"/>
      <c r="L170" s="254" t="s">
        <v>218</v>
      </c>
      <c r="M170" s="254"/>
      <c r="N170" s="254"/>
      <c r="O170" s="254"/>
      <c r="P170" s="254"/>
      <c r="Q170" s="254"/>
      <c r="S170" s="203"/>
    </row>
    <row r="171" spans="2:19" x14ac:dyDescent="0.25">
      <c r="B171" s="203"/>
      <c r="S171" s="203"/>
    </row>
    <row r="172" spans="2:19" x14ac:dyDescent="0.25">
      <c r="B172" s="203"/>
      <c r="C172" s="203"/>
      <c r="D172" s="203"/>
      <c r="E172" s="203"/>
      <c r="F172" s="203"/>
      <c r="G172" s="203"/>
      <c r="H172" s="203"/>
      <c r="I172" s="203"/>
      <c r="J172" s="203"/>
      <c r="K172" s="203"/>
      <c r="L172" s="203"/>
      <c r="M172" s="203"/>
      <c r="N172" s="203"/>
      <c r="O172" s="203"/>
      <c r="P172" s="203"/>
      <c r="Q172" s="203"/>
      <c r="R172" s="203"/>
      <c r="S172" s="203"/>
    </row>
  </sheetData>
  <mergeCells count="2">
    <mergeCell ref="L170:Q170"/>
    <mergeCell ref="K45:Q45"/>
  </mergeCells>
  <hyperlinks>
    <hyperlink ref="L170" r:id="rId1" xr:uid="{4FC8AC6D-850F-4C83-ACE5-12FBFC780187}"/>
  </hyperlinks>
  <pageMargins left="0.25" right="0.25" top="0.75" bottom="0.75" header="0.3" footer="0.3"/>
  <pageSetup scale="91" fitToHeight="0" orientation="landscape" r:id="rId2"/>
  <rowBreaks count="4" manualBreakCount="4">
    <brk id="37" max="16383" man="1"/>
    <brk id="67" max="16383" man="1"/>
    <brk id="104" max="16383" man="1"/>
    <brk id="142" max="16383" man="1"/>
  </rowBreak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7030A0"/>
    <pageSetUpPr fitToPage="1"/>
  </sheetPr>
  <dimension ref="B2:C22"/>
  <sheetViews>
    <sheetView showGridLines="0" zoomScaleNormal="100" workbookViewId="0"/>
  </sheetViews>
  <sheetFormatPr defaultRowHeight="15" x14ac:dyDescent="0.25"/>
  <cols>
    <col min="1" max="1" width="3.5703125" customWidth="1"/>
    <col min="2" max="2" width="28.85546875" customWidth="1"/>
    <col min="3" max="3" width="52.140625" style="63" customWidth="1"/>
  </cols>
  <sheetData>
    <row r="2" spans="2:3" ht="32.450000000000003" customHeight="1" x14ac:dyDescent="0.25">
      <c r="B2" s="4" t="s">
        <v>41</v>
      </c>
      <c r="C2" s="61"/>
    </row>
    <row r="4" spans="2:3" s="14" customFormat="1" ht="39" customHeight="1" x14ac:dyDescent="0.25">
      <c r="B4" s="115" t="s">
        <v>17</v>
      </c>
      <c r="C4" s="78" t="s">
        <v>44</v>
      </c>
    </row>
    <row r="5" spans="2:3" ht="5.25" customHeight="1" x14ac:dyDescent="0.25">
      <c r="B5" s="116"/>
      <c r="C5" s="77"/>
    </row>
    <row r="6" spans="2:3" s="14" customFormat="1" ht="39" customHeight="1" x14ac:dyDescent="0.25">
      <c r="B6" s="115" t="s">
        <v>183</v>
      </c>
      <c r="C6" s="78" t="s">
        <v>157</v>
      </c>
    </row>
    <row r="7" spans="2:3" ht="5.25" customHeight="1" x14ac:dyDescent="0.25">
      <c r="B7" s="116"/>
      <c r="C7" s="77"/>
    </row>
    <row r="8" spans="2:3" s="14" customFormat="1" ht="39" customHeight="1" x14ac:dyDescent="0.25">
      <c r="B8" s="115" t="s">
        <v>42</v>
      </c>
      <c r="C8" s="81">
        <v>80000</v>
      </c>
    </row>
    <row r="9" spans="2:3" ht="5.25" customHeight="1" x14ac:dyDescent="0.25">
      <c r="B9" s="116"/>
      <c r="C9" s="77"/>
    </row>
    <row r="10" spans="2:3" s="14" customFormat="1" ht="39" customHeight="1" x14ac:dyDescent="0.25">
      <c r="B10" s="115" t="s">
        <v>184</v>
      </c>
      <c r="C10" s="78" t="s">
        <v>156</v>
      </c>
    </row>
    <row r="11" spans="2:3" ht="5.25" customHeight="1" x14ac:dyDescent="0.25">
      <c r="B11" s="116"/>
      <c r="C11" s="77"/>
    </row>
    <row r="12" spans="2:3" s="14" customFormat="1" ht="39" customHeight="1" x14ac:dyDescent="0.25">
      <c r="B12" s="115" t="s">
        <v>158</v>
      </c>
      <c r="C12" s="79">
        <v>43831</v>
      </c>
    </row>
    <row r="13" spans="2:3" ht="5.25" customHeight="1" x14ac:dyDescent="0.25">
      <c r="B13" s="116"/>
      <c r="C13" s="77"/>
    </row>
    <row r="14" spans="2:3" s="14" customFormat="1" ht="39" customHeight="1" x14ac:dyDescent="0.25">
      <c r="B14" s="115" t="s">
        <v>178</v>
      </c>
      <c r="C14" s="79">
        <v>43921</v>
      </c>
    </row>
    <row r="15" spans="2:3" ht="15.75" x14ac:dyDescent="0.25">
      <c r="B15" s="15"/>
      <c r="C15" s="62"/>
    </row>
    <row r="16" spans="2:3" ht="15.75" x14ac:dyDescent="0.25">
      <c r="B16" s="15"/>
      <c r="C16" s="62"/>
    </row>
    <row r="17" spans="2:3" ht="15.75" x14ac:dyDescent="0.25">
      <c r="B17" s="15"/>
      <c r="C17" s="62"/>
    </row>
    <row r="18" spans="2:3" ht="15.75" x14ac:dyDescent="0.25">
      <c r="B18" s="15"/>
      <c r="C18" s="62"/>
    </row>
    <row r="19" spans="2:3" ht="15.75" x14ac:dyDescent="0.25">
      <c r="B19" s="15"/>
      <c r="C19" s="62"/>
    </row>
    <row r="20" spans="2:3" ht="15.75" x14ac:dyDescent="0.25">
      <c r="B20" s="15"/>
      <c r="C20" s="62"/>
    </row>
    <row r="21" spans="2:3" ht="15.75" x14ac:dyDescent="0.25">
      <c r="B21" s="15"/>
      <c r="C21" s="62"/>
    </row>
    <row r="22" spans="2:3" ht="15.75" x14ac:dyDescent="0.25">
      <c r="B22" s="15"/>
      <c r="C22" s="62"/>
    </row>
  </sheetData>
  <dataValidations count="2">
    <dataValidation type="whole" operator="greaterThan" allowBlank="1" showErrorMessage="1" errorTitle="Word Count" error="You must enter a positive, numeric word count!" sqref="C8" xr:uid="{79988B3B-6E4D-46BA-A678-28715D34CAE1}">
      <formula1>0</formula1>
    </dataValidation>
    <dataValidation type="date" allowBlank="1" showErrorMessage="1" errorTitle="Valid Date" error="You must enter a valid date!" sqref="C12 C14" xr:uid="{8B7482B3-6CDD-40E7-A5AF-9F6CBB7874DA}">
      <formula1>36526</formula1>
      <formula2>402133</formula2>
    </dataValidation>
  </dataValidations>
  <pageMargins left="0.25" right="0.25" top="0.75" bottom="0.75" header="0.3" footer="0.3"/>
  <pageSetup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tabColor theme="4" tint="0.79998168889431442"/>
    <pageSetUpPr fitToPage="1"/>
  </sheetPr>
  <dimension ref="B1:D10"/>
  <sheetViews>
    <sheetView showGridLines="0" zoomScaleNormal="100" workbookViewId="0"/>
  </sheetViews>
  <sheetFormatPr defaultRowHeight="15" x14ac:dyDescent="0.25"/>
  <cols>
    <col min="1" max="1" width="3.7109375" customWidth="1"/>
    <col min="2" max="2" width="20.28515625" customWidth="1"/>
    <col min="3" max="3" width="126.7109375" customWidth="1"/>
    <col min="4" max="4" width="17.140625" customWidth="1"/>
  </cols>
  <sheetData>
    <row r="1" spans="2:4" ht="14.45" customHeight="1" x14ac:dyDescent="0.25"/>
    <row r="2" spans="2:4" ht="34.9" customHeight="1" x14ac:dyDescent="0.25">
      <c r="B2" s="4" t="str">
        <f>"Step 1 - " &amp; novel_title &amp; IF(series_name&lt;&gt;"", " (" &amp; series_name &amp; ")", "")</f>
        <v>Step 1 - Novel Title (Series)</v>
      </c>
      <c r="C2" s="4"/>
    </row>
    <row r="4" spans="2:4" s="14" customFormat="1" ht="34.9" customHeight="1" x14ac:dyDescent="0.25">
      <c r="B4" s="117" t="s">
        <v>0</v>
      </c>
      <c r="C4" s="118" t="s">
        <v>172</v>
      </c>
    </row>
    <row r="5" spans="2:4" s="14" customFormat="1" ht="16.149999999999999" customHeight="1" x14ac:dyDescent="0.25">
      <c r="B5" s="101"/>
    </row>
    <row r="6" spans="2:4" s="14" customFormat="1" ht="63" customHeight="1" x14ac:dyDescent="0.25">
      <c r="B6" s="102" t="s">
        <v>1</v>
      </c>
      <c r="C6" s="226" t="s">
        <v>173</v>
      </c>
      <c r="D6" s="101" t="s">
        <v>41</v>
      </c>
    </row>
    <row r="7" spans="2:4" s="14" customFormat="1" ht="10.15" customHeight="1" x14ac:dyDescent="0.25">
      <c r="B7" s="103"/>
      <c r="D7" s="101"/>
    </row>
    <row r="8" spans="2:4" s="14" customFormat="1" ht="63" customHeight="1" x14ac:dyDescent="0.25">
      <c r="B8" s="104" t="s">
        <v>2</v>
      </c>
      <c r="C8" s="126" t="s">
        <v>175</v>
      </c>
      <c r="D8" s="101" t="s">
        <v>254</v>
      </c>
    </row>
    <row r="9" spans="2:4" s="14" customFormat="1" ht="10.15" customHeight="1" x14ac:dyDescent="0.25">
      <c r="B9" s="103"/>
      <c r="D9" s="101"/>
    </row>
    <row r="10" spans="2:4" s="14" customFormat="1" ht="63" customHeight="1" x14ac:dyDescent="0.25">
      <c r="B10" s="105" t="s">
        <v>3</v>
      </c>
      <c r="C10" s="227" t="s">
        <v>174</v>
      </c>
      <c r="D10" s="101" t="s">
        <v>255</v>
      </c>
    </row>
  </sheetData>
  <pageMargins left="0.25" right="0.25" top="0.75" bottom="0.75" header="0.3" footer="0.3"/>
  <pageSetup scale="7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>
    <tabColor theme="4" tint="0.59999389629810485"/>
    <pageSetUpPr fitToPage="1"/>
  </sheetPr>
  <dimension ref="B1:E20"/>
  <sheetViews>
    <sheetView showGridLines="0" zoomScaleNormal="100" workbookViewId="0"/>
  </sheetViews>
  <sheetFormatPr defaultRowHeight="15" x14ac:dyDescent="0.25"/>
  <cols>
    <col min="1" max="1" width="3.7109375" customWidth="1"/>
    <col min="2" max="2" width="12.42578125" customWidth="1"/>
    <col min="3" max="3" width="24.7109375" customWidth="1"/>
    <col min="4" max="4" width="108.85546875" customWidth="1"/>
    <col min="5" max="5" width="20.28515625" style="83" customWidth="1"/>
  </cols>
  <sheetData>
    <row r="1" spans="2:5" ht="14.45" customHeight="1" x14ac:dyDescent="0.25"/>
    <row r="2" spans="2:5" ht="34.9" customHeight="1" x14ac:dyDescent="0.25">
      <c r="B2" s="4" t="str">
        <f>"Step 2 - " &amp; novel_title &amp; IF(series_name="", "", " (" &amp; series_name &amp; ")")</f>
        <v>Step 2 - Novel Title (Series)</v>
      </c>
      <c r="C2" s="4"/>
      <c r="D2" s="4"/>
    </row>
    <row r="4" spans="2:5" s="14" customFormat="1" ht="37.9" customHeight="1" x14ac:dyDescent="0.25">
      <c r="B4" s="265" t="s">
        <v>1</v>
      </c>
      <c r="C4" s="119" t="s">
        <v>17</v>
      </c>
      <c r="D4" s="122" t="str">
        <f>'Step 1'!C6</f>
        <v>Describe the beginning of the story (do this first)</v>
      </c>
      <c r="E4" s="101"/>
    </row>
    <row r="5" spans="2:5" s="14" customFormat="1" ht="37.9" customHeight="1" x14ac:dyDescent="0.25">
      <c r="B5" s="266"/>
      <c r="C5" s="82" t="str">
        <f>$B$4 &amp; " Part 1"</f>
        <v>Beginning Part 1</v>
      </c>
      <c r="D5" s="125" t="s">
        <v>19</v>
      </c>
      <c r="E5" s="128" t="s">
        <v>48</v>
      </c>
    </row>
    <row r="6" spans="2:5" s="14" customFormat="1" ht="37.9" customHeight="1" x14ac:dyDescent="0.25">
      <c r="B6" s="266"/>
      <c r="C6" s="82" t="str">
        <f>$B$4 &amp; " Part 2"</f>
        <v>Beginning Part 2</v>
      </c>
      <c r="D6" s="125" t="s">
        <v>20</v>
      </c>
      <c r="E6" s="128" t="s">
        <v>49</v>
      </c>
    </row>
    <row r="7" spans="2:5" s="14" customFormat="1" ht="37.9" customHeight="1" x14ac:dyDescent="0.25">
      <c r="B7" s="266"/>
      <c r="C7" s="82" t="str">
        <f>$B$4 &amp; " Part 3"</f>
        <v>Beginning Part 3</v>
      </c>
      <c r="D7" s="125" t="s">
        <v>21</v>
      </c>
      <c r="E7" s="128" t="s">
        <v>49</v>
      </c>
    </row>
    <row r="8" spans="2:5" s="14" customFormat="1" ht="37.9" customHeight="1" x14ac:dyDescent="0.25">
      <c r="B8" s="267"/>
      <c r="C8" s="82" t="str">
        <f>$B$4 &amp; " Part 4"</f>
        <v>Beginning Part 4</v>
      </c>
      <c r="D8" s="125" t="s">
        <v>22</v>
      </c>
      <c r="E8" s="128" t="s">
        <v>50</v>
      </c>
    </row>
    <row r="9" spans="2:5" x14ac:dyDescent="0.25">
      <c r="B9" s="1"/>
      <c r="C9" s="83"/>
      <c r="D9" s="83"/>
      <c r="E9" s="129"/>
    </row>
    <row r="10" spans="2:5" s="14" customFormat="1" ht="37.9" customHeight="1" x14ac:dyDescent="0.25">
      <c r="B10" s="268" t="s">
        <v>2</v>
      </c>
      <c r="C10" s="120" t="s">
        <v>17</v>
      </c>
      <c r="D10" s="123" t="str">
        <f>'Step 1'!C8</f>
        <v>Describe the middle of the story (do this last)</v>
      </c>
      <c r="E10" s="128"/>
    </row>
    <row r="11" spans="2:5" s="14" customFormat="1" ht="37.9" customHeight="1" x14ac:dyDescent="0.25">
      <c r="B11" s="269"/>
      <c r="C11" s="80" t="str">
        <f>$B$10 &amp; " Part 1"</f>
        <v>Middle Part 1</v>
      </c>
      <c r="D11" s="126" t="s">
        <v>23</v>
      </c>
      <c r="E11" s="128" t="s">
        <v>51</v>
      </c>
    </row>
    <row r="12" spans="2:5" s="14" customFormat="1" ht="37.9" customHeight="1" x14ac:dyDescent="0.25">
      <c r="B12" s="269"/>
      <c r="C12" s="80" t="str">
        <f>$B$10 &amp; " Part 2"</f>
        <v>Middle Part 2</v>
      </c>
      <c r="D12" s="126" t="s">
        <v>24</v>
      </c>
      <c r="E12" s="128" t="s">
        <v>52</v>
      </c>
    </row>
    <row r="13" spans="2:5" s="14" customFormat="1" ht="37.9" customHeight="1" x14ac:dyDescent="0.25">
      <c r="B13" s="269"/>
      <c r="C13" s="80" t="str">
        <f>$B$10 &amp; " Part 3"</f>
        <v>Middle Part 3</v>
      </c>
      <c r="D13" s="126" t="s">
        <v>25</v>
      </c>
      <c r="E13" s="128" t="s">
        <v>52</v>
      </c>
    </row>
    <row r="14" spans="2:5" s="14" customFormat="1" ht="37.9" customHeight="1" x14ac:dyDescent="0.25">
      <c r="B14" s="270"/>
      <c r="C14" s="80" t="str">
        <f>$B$10 &amp; " Part 4"</f>
        <v>Middle Part 4</v>
      </c>
      <c r="D14" s="126" t="s">
        <v>26</v>
      </c>
      <c r="E14" s="128" t="s">
        <v>53</v>
      </c>
    </row>
    <row r="15" spans="2:5" x14ac:dyDescent="0.25">
      <c r="B15" s="1"/>
      <c r="C15" s="83"/>
      <c r="D15" s="83"/>
      <c r="E15" s="129"/>
    </row>
    <row r="16" spans="2:5" s="14" customFormat="1" ht="37.9" customHeight="1" x14ac:dyDescent="0.25">
      <c r="B16" s="271" t="s">
        <v>3</v>
      </c>
      <c r="C16" s="121" t="s">
        <v>17</v>
      </c>
      <c r="D16" s="124" t="str">
        <f>'Step 1'!C10</f>
        <v>Describe the ending of the story (do this second)</v>
      </c>
      <c r="E16" s="128"/>
    </row>
    <row r="17" spans="2:5" s="14" customFormat="1" ht="37.9" customHeight="1" x14ac:dyDescent="0.25">
      <c r="B17" s="272"/>
      <c r="C17" s="84" t="str">
        <f>$B$16 &amp; " Part 1"</f>
        <v>Ending Part 1</v>
      </c>
      <c r="D17" s="127" t="s">
        <v>27</v>
      </c>
      <c r="E17" s="128" t="s">
        <v>54</v>
      </c>
    </row>
    <row r="18" spans="2:5" s="14" customFormat="1" ht="37.9" customHeight="1" x14ac:dyDescent="0.25">
      <c r="B18" s="272"/>
      <c r="C18" s="84" t="str">
        <f>$B$16 &amp; " Part 2"</f>
        <v>Ending Part 2</v>
      </c>
      <c r="D18" s="127" t="s">
        <v>28</v>
      </c>
      <c r="E18" s="128" t="s">
        <v>55</v>
      </c>
    </row>
    <row r="19" spans="2:5" s="14" customFormat="1" ht="37.9" customHeight="1" x14ac:dyDescent="0.25">
      <c r="B19" s="272"/>
      <c r="C19" s="84" t="str">
        <f>$B$16 &amp; " Part 3"</f>
        <v>Ending Part 3</v>
      </c>
      <c r="D19" s="127" t="s">
        <v>29</v>
      </c>
      <c r="E19" s="128" t="s">
        <v>55</v>
      </c>
    </row>
    <row r="20" spans="2:5" s="14" customFormat="1" ht="37.9" customHeight="1" x14ac:dyDescent="0.25">
      <c r="B20" s="273"/>
      <c r="C20" s="84" t="str">
        <f>$B$16 &amp; " Part 4"</f>
        <v>Ending Part 4</v>
      </c>
      <c r="D20" s="127" t="s">
        <v>30</v>
      </c>
      <c r="E20" s="128" t="s">
        <v>56</v>
      </c>
    </row>
  </sheetData>
  <mergeCells count="3">
    <mergeCell ref="B4:B8"/>
    <mergeCell ref="B10:B14"/>
    <mergeCell ref="B16:B20"/>
  </mergeCells>
  <pageMargins left="0.25" right="0.25" top="0.75" bottom="0.75" header="0.3" footer="0.3"/>
  <pageSetup scale="7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>
    <tabColor theme="4" tint="0.39997558519241921"/>
    <pageSetUpPr fitToPage="1"/>
  </sheetPr>
  <dimension ref="B1:F136"/>
  <sheetViews>
    <sheetView showGridLines="0" zoomScaleNormal="100" workbookViewId="0">
      <pane ySplit="4" topLeftCell="A5" activePane="bottomLeft" state="frozen"/>
      <selection pane="bottomLeft"/>
    </sheetView>
  </sheetViews>
  <sheetFormatPr defaultRowHeight="15" x14ac:dyDescent="0.25"/>
  <cols>
    <col min="1" max="1" width="3.7109375" customWidth="1"/>
    <col min="2" max="2" width="6.85546875" style="1" customWidth="1"/>
    <col min="3" max="3" width="16.85546875" hidden="1" customWidth="1"/>
    <col min="4" max="4" width="24.5703125" customWidth="1"/>
    <col min="5" max="5" width="101.140625" customWidth="1"/>
    <col min="6" max="6" width="8.5703125" customWidth="1"/>
  </cols>
  <sheetData>
    <row r="1" spans="2:6" ht="14.45" customHeight="1" x14ac:dyDescent="0.25"/>
    <row r="2" spans="2:6" ht="34.9" customHeight="1" x14ac:dyDescent="0.25">
      <c r="B2" s="4" t="str">
        <f>"Step 3 - " &amp; novel_title  &amp; IF(series_name="", "", " (" &amp; series_name &amp; ")")</f>
        <v>Step 3 - Novel Title (Series)</v>
      </c>
      <c r="C2" s="5"/>
      <c r="D2" s="4"/>
      <c r="E2" s="5"/>
      <c r="F2" s="4"/>
    </row>
    <row r="3" spans="2:6" ht="15.75" thickBot="1" x14ac:dyDescent="0.3"/>
    <row r="4" spans="2:6" ht="16.5" thickBot="1" x14ac:dyDescent="0.3">
      <c r="B4" s="12" t="s">
        <v>16</v>
      </c>
      <c r="C4" s="13" t="s">
        <v>179</v>
      </c>
      <c r="D4" s="131" t="s">
        <v>17</v>
      </c>
      <c r="E4" s="130" t="s">
        <v>18</v>
      </c>
      <c r="F4" s="247" t="s">
        <v>176</v>
      </c>
    </row>
    <row r="5" spans="2:6" ht="37.9" customHeight="1" x14ac:dyDescent="0.25">
      <c r="B5" s="228"/>
      <c r="C5" s="229" t="s">
        <v>4</v>
      </c>
      <c r="D5" s="230" t="str">
        <f>'Step 2'!C5</f>
        <v>Beginning Part 1</v>
      </c>
      <c r="E5" s="231" t="str">
        <f>'Step 2'!D5</f>
        <v>beginning of the beginning</v>
      </c>
      <c r="F5" s="248" t="str">
        <f>IF(AND(D5="",E5=""), "Y", "N")</f>
        <v>N</v>
      </c>
    </row>
    <row r="6" spans="2:6" x14ac:dyDescent="0.25">
      <c r="B6" s="106">
        <v>1</v>
      </c>
      <c r="C6" s="6" t="str">
        <f>"Scene " &amp; B6</f>
        <v>Scene 1</v>
      </c>
      <c r="D6" s="232"/>
      <c r="E6" s="233"/>
      <c r="F6" s="249" t="str">
        <f t="shared" ref="F6:F69" si="0">IF(AND(D6="",E6=""), "Y", "N")</f>
        <v>Y</v>
      </c>
    </row>
    <row r="7" spans="2:6" x14ac:dyDescent="0.25">
      <c r="B7" s="106">
        <f>IF(B6="", B5+1, B6+1)</f>
        <v>2</v>
      </c>
      <c r="C7" s="6" t="str">
        <f t="shared" ref="C7:C15" si="1">"Scene " &amp; B7</f>
        <v>Scene 2</v>
      </c>
      <c r="D7" s="232"/>
      <c r="E7" s="233"/>
      <c r="F7" s="249" t="str">
        <f t="shared" si="0"/>
        <v>Y</v>
      </c>
    </row>
    <row r="8" spans="2:6" x14ac:dyDescent="0.25">
      <c r="B8" s="106">
        <f t="shared" ref="B8:B17" si="2">IF(B7="", B6+1, B7+1)</f>
        <v>3</v>
      </c>
      <c r="C8" s="6" t="str">
        <f t="shared" si="1"/>
        <v>Scene 3</v>
      </c>
      <c r="D8" s="232"/>
      <c r="E8" s="233"/>
      <c r="F8" s="249" t="str">
        <f t="shared" si="0"/>
        <v>Y</v>
      </c>
    </row>
    <row r="9" spans="2:6" x14ac:dyDescent="0.25">
      <c r="B9" s="106">
        <f t="shared" si="2"/>
        <v>4</v>
      </c>
      <c r="C9" s="6" t="str">
        <f t="shared" si="1"/>
        <v>Scene 4</v>
      </c>
      <c r="D9" s="232"/>
      <c r="E9" s="233"/>
      <c r="F9" s="249" t="str">
        <f t="shared" si="0"/>
        <v>Y</v>
      </c>
    </row>
    <row r="10" spans="2:6" x14ac:dyDescent="0.25">
      <c r="B10" s="106">
        <f t="shared" si="2"/>
        <v>5</v>
      </c>
      <c r="C10" s="6" t="str">
        <f t="shared" si="1"/>
        <v>Scene 5</v>
      </c>
      <c r="D10" s="232"/>
      <c r="E10" s="233"/>
      <c r="F10" s="249" t="str">
        <f t="shared" si="0"/>
        <v>Y</v>
      </c>
    </row>
    <row r="11" spans="2:6" x14ac:dyDescent="0.25">
      <c r="B11" s="106">
        <f t="shared" si="2"/>
        <v>6</v>
      </c>
      <c r="C11" s="6" t="str">
        <f t="shared" si="1"/>
        <v>Scene 6</v>
      </c>
      <c r="D11" s="232"/>
      <c r="E11" s="233"/>
      <c r="F11" s="249" t="str">
        <f t="shared" si="0"/>
        <v>Y</v>
      </c>
    </row>
    <row r="12" spans="2:6" x14ac:dyDescent="0.25">
      <c r="B12" s="106">
        <f t="shared" si="2"/>
        <v>7</v>
      </c>
      <c r="C12" s="6" t="str">
        <f t="shared" si="1"/>
        <v>Scene 7</v>
      </c>
      <c r="D12" s="232"/>
      <c r="E12" s="233"/>
      <c r="F12" s="249" t="str">
        <f t="shared" si="0"/>
        <v>Y</v>
      </c>
    </row>
    <row r="13" spans="2:6" x14ac:dyDescent="0.25">
      <c r="B13" s="106">
        <f t="shared" si="2"/>
        <v>8</v>
      </c>
      <c r="C13" s="6" t="str">
        <f t="shared" si="1"/>
        <v>Scene 8</v>
      </c>
      <c r="D13" s="232"/>
      <c r="E13" s="233"/>
      <c r="F13" s="249" t="str">
        <f t="shared" si="0"/>
        <v>Y</v>
      </c>
    </row>
    <row r="14" spans="2:6" x14ac:dyDescent="0.25">
      <c r="B14" s="106">
        <f t="shared" si="2"/>
        <v>9</v>
      </c>
      <c r="C14" s="6" t="str">
        <f t="shared" si="1"/>
        <v>Scene 9</v>
      </c>
      <c r="D14" s="232"/>
      <c r="E14" s="233"/>
      <c r="F14" s="249" t="str">
        <f t="shared" si="0"/>
        <v>Y</v>
      </c>
    </row>
    <row r="15" spans="2:6" x14ac:dyDescent="0.25">
      <c r="B15" s="106">
        <f t="shared" si="2"/>
        <v>10</v>
      </c>
      <c r="C15" s="6" t="str">
        <f t="shared" si="1"/>
        <v>Scene 10</v>
      </c>
      <c r="D15" s="232"/>
      <c r="E15" s="233"/>
      <c r="F15" s="249" t="str">
        <f t="shared" si="0"/>
        <v>Y</v>
      </c>
    </row>
    <row r="16" spans="2:6" ht="37.9" customHeight="1" x14ac:dyDescent="0.25">
      <c r="B16" s="234"/>
      <c r="C16" s="235" t="s">
        <v>5</v>
      </c>
      <c r="D16" s="236" t="str">
        <f>'Step 2'!C6</f>
        <v>Beginning Part 2</v>
      </c>
      <c r="E16" s="237" t="str">
        <f>'Step 2'!D6</f>
        <v>early middle of the beginning</v>
      </c>
      <c r="F16" s="250" t="str">
        <f t="shared" si="0"/>
        <v>N</v>
      </c>
    </row>
    <row r="17" spans="2:6" x14ac:dyDescent="0.25">
      <c r="B17" s="106">
        <f t="shared" si="2"/>
        <v>11</v>
      </c>
      <c r="C17" s="6" t="str">
        <f>"Scene " &amp; B17</f>
        <v>Scene 11</v>
      </c>
      <c r="D17" s="232"/>
      <c r="E17" s="233"/>
      <c r="F17" s="249" t="str">
        <f t="shared" si="0"/>
        <v>Y</v>
      </c>
    </row>
    <row r="18" spans="2:6" x14ac:dyDescent="0.25">
      <c r="B18" s="106">
        <f>IF(B17="", B16+1, B17+1)</f>
        <v>12</v>
      </c>
      <c r="C18" s="6" t="str">
        <f t="shared" ref="C18:C26" si="3">"Scene " &amp; B18</f>
        <v>Scene 12</v>
      </c>
      <c r="D18" s="232"/>
      <c r="E18" s="233"/>
      <c r="F18" s="249" t="str">
        <f t="shared" si="0"/>
        <v>Y</v>
      </c>
    </row>
    <row r="19" spans="2:6" x14ac:dyDescent="0.25">
      <c r="B19" s="106">
        <f t="shared" ref="B19:B26" si="4">IF(B18="", B17+1, B18+1)</f>
        <v>13</v>
      </c>
      <c r="C19" s="6" t="str">
        <f t="shared" si="3"/>
        <v>Scene 13</v>
      </c>
      <c r="D19" s="232"/>
      <c r="E19" s="233"/>
      <c r="F19" s="249" t="str">
        <f t="shared" si="0"/>
        <v>Y</v>
      </c>
    </row>
    <row r="20" spans="2:6" x14ac:dyDescent="0.25">
      <c r="B20" s="106">
        <f t="shared" si="4"/>
        <v>14</v>
      </c>
      <c r="C20" s="6" t="str">
        <f t="shared" si="3"/>
        <v>Scene 14</v>
      </c>
      <c r="D20" s="232"/>
      <c r="E20" s="233"/>
      <c r="F20" s="249" t="str">
        <f t="shared" si="0"/>
        <v>Y</v>
      </c>
    </row>
    <row r="21" spans="2:6" x14ac:dyDescent="0.25">
      <c r="B21" s="106">
        <f t="shared" si="4"/>
        <v>15</v>
      </c>
      <c r="C21" s="6" t="str">
        <f t="shared" si="3"/>
        <v>Scene 15</v>
      </c>
      <c r="D21" s="232"/>
      <c r="E21" s="233"/>
      <c r="F21" s="249" t="str">
        <f t="shared" si="0"/>
        <v>Y</v>
      </c>
    </row>
    <row r="22" spans="2:6" x14ac:dyDescent="0.25">
      <c r="B22" s="106">
        <f t="shared" si="4"/>
        <v>16</v>
      </c>
      <c r="C22" s="6" t="str">
        <f t="shared" si="3"/>
        <v>Scene 16</v>
      </c>
      <c r="D22" s="232"/>
      <c r="E22" s="233"/>
      <c r="F22" s="249" t="str">
        <f t="shared" si="0"/>
        <v>Y</v>
      </c>
    </row>
    <row r="23" spans="2:6" x14ac:dyDescent="0.25">
      <c r="B23" s="106">
        <f t="shared" si="4"/>
        <v>17</v>
      </c>
      <c r="C23" s="6" t="str">
        <f t="shared" si="3"/>
        <v>Scene 17</v>
      </c>
      <c r="D23" s="232"/>
      <c r="E23" s="233"/>
      <c r="F23" s="249" t="str">
        <f t="shared" si="0"/>
        <v>Y</v>
      </c>
    </row>
    <row r="24" spans="2:6" x14ac:dyDescent="0.25">
      <c r="B24" s="106">
        <f t="shared" si="4"/>
        <v>18</v>
      </c>
      <c r="C24" s="6" t="str">
        <f t="shared" si="3"/>
        <v>Scene 18</v>
      </c>
      <c r="D24" s="232"/>
      <c r="E24" s="233"/>
      <c r="F24" s="249" t="str">
        <f t="shared" si="0"/>
        <v>Y</v>
      </c>
    </row>
    <row r="25" spans="2:6" x14ac:dyDescent="0.25">
      <c r="B25" s="106">
        <f t="shared" si="4"/>
        <v>19</v>
      </c>
      <c r="C25" s="6" t="str">
        <f t="shared" si="3"/>
        <v>Scene 19</v>
      </c>
      <c r="D25" s="232"/>
      <c r="E25" s="233"/>
      <c r="F25" s="249" t="str">
        <f t="shared" si="0"/>
        <v>Y</v>
      </c>
    </row>
    <row r="26" spans="2:6" x14ac:dyDescent="0.25">
      <c r="B26" s="106">
        <f t="shared" si="4"/>
        <v>20</v>
      </c>
      <c r="C26" s="6" t="str">
        <f t="shared" si="3"/>
        <v>Scene 20</v>
      </c>
      <c r="D26" s="232"/>
      <c r="E26" s="233"/>
      <c r="F26" s="249" t="str">
        <f t="shared" si="0"/>
        <v>Y</v>
      </c>
    </row>
    <row r="27" spans="2:6" ht="37.9" customHeight="1" x14ac:dyDescent="0.25">
      <c r="B27" s="234"/>
      <c r="C27" s="235" t="s">
        <v>6</v>
      </c>
      <c r="D27" s="236" t="str">
        <f>'Step 2'!C7</f>
        <v>Beginning Part 3</v>
      </c>
      <c r="E27" s="237" t="str">
        <f>'Step 2'!D7</f>
        <v>late middle of the beginning</v>
      </c>
      <c r="F27" s="250" t="str">
        <f t="shared" si="0"/>
        <v>N</v>
      </c>
    </row>
    <row r="28" spans="2:6" x14ac:dyDescent="0.25">
      <c r="B28" s="106">
        <f t="shared" ref="B28" si="5">IF(B27="", B26+1, B27+1)</f>
        <v>21</v>
      </c>
      <c r="C28" s="6" t="str">
        <f>"Scene " &amp; B28</f>
        <v>Scene 21</v>
      </c>
      <c r="D28" s="232"/>
      <c r="E28" s="233"/>
      <c r="F28" s="249" t="str">
        <f t="shared" si="0"/>
        <v>Y</v>
      </c>
    </row>
    <row r="29" spans="2:6" x14ac:dyDescent="0.25">
      <c r="B29" s="106">
        <f>IF(B28="", B27+1, B28+1)</f>
        <v>22</v>
      </c>
      <c r="C29" s="6" t="str">
        <f t="shared" ref="C29:C37" si="6">"Scene " &amp; B29</f>
        <v>Scene 22</v>
      </c>
      <c r="D29" s="232"/>
      <c r="E29" s="233"/>
      <c r="F29" s="249" t="str">
        <f t="shared" si="0"/>
        <v>Y</v>
      </c>
    </row>
    <row r="30" spans="2:6" x14ac:dyDescent="0.25">
      <c r="B30" s="106">
        <f t="shared" ref="B30:B37" si="7">IF(B29="", B28+1, B29+1)</f>
        <v>23</v>
      </c>
      <c r="C30" s="6" t="str">
        <f t="shared" si="6"/>
        <v>Scene 23</v>
      </c>
      <c r="D30" s="232"/>
      <c r="E30" s="233"/>
      <c r="F30" s="249" t="str">
        <f t="shared" si="0"/>
        <v>Y</v>
      </c>
    </row>
    <row r="31" spans="2:6" x14ac:dyDescent="0.25">
      <c r="B31" s="106">
        <f t="shared" si="7"/>
        <v>24</v>
      </c>
      <c r="C31" s="6" t="str">
        <f t="shared" si="6"/>
        <v>Scene 24</v>
      </c>
      <c r="D31" s="232"/>
      <c r="E31" s="233"/>
      <c r="F31" s="249" t="str">
        <f t="shared" si="0"/>
        <v>Y</v>
      </c>
    </row>
    <row r="32" spans="2:6" x14ac:dyDescent="0.25">
      <c r="B32" s="106">
        <f t="shared" si="7"/>
        <v>25</v>
      </c>
      <c r="C32" s="6" t="str">
        <f t="shared" si="6"/>
        <v>Scene 25</v>
      </c>
      <c r="D32" s="232"/>
      <c r="E32" s="233"/>
      <c r="F32" s="249" t="str">
        <f t="shared" si="0"/>
        <v>Y</v>
      </c>
    </row>
    <row r="33" spans="2:6" x14ac:dyDescent="0.25">
      <c r="B33" s="106">
        <f t="shared" si="7"/>
        <v>26</v>
      </c>
      <c r="C33" s="6" t="str">
        <f t="shared" si="6"/>
        <v>Scene 26</v>
      </c>
      <c r="D33" s="232"/>
      <c r="E33" s="233"/>
      <c r="F33" s="249" t="str">
        <f t="shared" si="0"/>
        <v>Y</v>
      </c>
    </row>
    <row r="34" spans="2:6" x14ac:dyDescent="0.25">
      <c r="B34" s="106">
        <f t="shared" si="7"/>
        <v>27</v>
      </c>
      <c r="C34" s="6" t="str">
        <f t="shared" si="6"/>
        <v>Scene 27</v>
      </c>
      <c r="D34" s="232"/>
      <c r="E34" s="233"/>
      <c r="F34" s="249" t="str">
        <f t="shared" si="0"/>
        <v>Y</v>
      </c>
    </row>
    <row r="35" spans="2:6" x14ac:dyDescent="0.25">
      <c r="B35" s="106">
        <f t="shared" si="7"/>
        <v>28</v>
      </c>
      <c r="C35" s="6" t="str">
        <f t="shared" si="6"/>
        <v>Scene 28</v>
      </c>
      <c r="D35" s="232"/>
      <c r="E35" s="233"/>
      <c r="F35" s="249" t="str">
        <f t="shared" si="0"/>
        <v>Y</v>
      </c>
    </row>
    <row r="36" spans="2:6" x14ac:dyDescent="0.25">
      <c r="B36" s="106">
        <f t="shared" si="7"/>
        <v>29</v>
      </c>
      <c r="C36" s="6" t="str">
        <f t="shared" si="6"/>
        <v>Scene 29</v>
      </c>
      <c r="D36" s="232"/>
      <c r="E36" s="233"/>
      <c r="F36" s="249" t="str">
        <f t="shared" si="0"/>
        <v>Y</v>
      </c>
    </row>
    <row r="37" spans="2:6" x14ac:dyDescent="0.25">
      <c r="B37" s="106">
        <f t="shared" si="7"/>
        <v>30</v>
      </c>
      <c r="C37" s="6" t="str">
        <f t="shared" si="6"/>
        <v>Scene 30</v>
      </c>
      <c r="D37" s="232"/>
      <c r="E37" s="233"/>
      <c r="F37" s="249" t="str">
        <f t="shared" si="0"/>
        <v>Y</v>
      </c>
    </row>
    <row r="38" spans="2:6" ht="37.9" customHeight="1" x14ac:dyDescent="0.25">
      <c r="B38" s="234"/>
      <c r="C38" s="235" t="s">
        <v>13</v>
      </c>
      <c r="D38" s="236" t="str">
        <f>'Step 2'!C8</f>
        <v>Beginning Part 4</v>
      </c>
      <c r="E38" s="237" t="str">
        <f>'Step 2'!D8</f>
        <v>ending of the beginning</v>
      </c>
      <c r="F38" s="250" t="str">
        <f t="shared" si="0"/>
        <v>N</v>
      </c>
    </row>
    <row r="39" spans="2:6" x14ac:dyDescent="0.25">
      <c r="B39" s="106">
        <f t="shared" ref="B39" si="8">IF(B38="", B37+1, B38+1)</f>
        <v>31</v>
      </c>
      <c r="C39" s="6" t="str">
        <f>"Scene " &amp; B39</f>
        <v>Scene 31</v>
      </c>
      <c r="D39" s="232"/>
      <c r="E39" s="233"/>
      <c r="F39" s="249" t="str">
        <f t="shared" si="0"/>
        <v>Y</v>
      </c>
    </row>
    <row r="40" spans="2:6" x14ac:dyDescent="0.25">
      <c r="B40" s="106">
        <f>IF(B39="", B38+1, B39+1)</f>
        <v>32</v>
      </c>
      <c r="C40" s="6" t="str">
        <f t="shared" ref="C40:C48" si="9">"Scene " &amp; B40</f>
        <v>Scene 32</v>
      </c>
      <c r="D40" s="232"/>
      <c r="E40" s="233"/>
      <c r="F40" s="249" t="str">
        <f t="shared" si="0"/>
        <v>Y</v>
      </c>
    </row>
    <row r="41" spans="2:6" x14ac:dyDescent="0.25">
      <c r="B41" s="106">
        <f t="shared" ref="B41:B48" si="10">IF(B40="", B39+1, B40+1)</f>
        <v>33</v>
      </c>
      <c r="C41" s="6" t="str">
        <f t="shared" si="9"/>
        <v>Scene 33</v>
      </c>
      <c r="D41" s="232"/>
      <c r="E41" s="233"/>
      <c r="F41" s="249" t="str">
        <f t="shared" si="0"/>
        <v>Y</v>
      </c>
    </row>
    <row r="42" spans="2:6" x14ac:dyDescent="0.25">
      <c r="B42" s="106">
        <f t="shared" si="10"/>
        <v>34</v>
      </c>
      <c r="C42" s="6" t="str">
        <f t="shared" si="9"/>
        <v>Scene 34</v>
      </c>
      <c r="D42" s="232"/>
      <c r="E42" s="233"/>
      <c r="F42" s="249" t="str">
        <f t="shared" si="0"/>
        <v>Y</v>
      </c>
    </row>
    <row r="43" spans="2:6" x14ac:dyDescent="0.25">
      <c r="B43" s="106">
        <f t="shared" si="10"/>
        <v>35</v>
      </c>
      <c r="C43" s="6" t="str">
        <f t="shared" si="9"/>
        <v>Scene 35</v>
      </c>
      <c r="D43" s="232"/>
      <c r="E43" s="233"/>
      <c r="F43" s="249" t="str">
        <f t="shared" si="0"/>
        <v>Y</v>
      </c>
    </row>
    <row r="44" spans="2:6" x14ac:dyDescent="0.25">
      <c r="B44" s="106">
        <f t="shared" si="10"/>
        <v>36</v>
      </c>
      <c r="C44" s="6" t="str">
        <f t="shared" si="9"/>
        <v>Scene 36</v>
      </c>
      <c r="D44" s="232"/>
      <c r="E44" s="233"/>
      <c r="F44" s="249" t="str">
        <f t="shared" si="0"/>
        <v>Y</v>
      </c>
    </row>
    <row r="45" spans="2:6" x14ac:dyDescent="0.25">
      <c r="B45" s="106">
        <f t="shared" si="10"/>
        <v>37</v>
      </c>
      <c r="C45" s="6" t="str">
        <f t="shared" si="9"/>
        <v>Scene 37</v>
      </c>
      <c r="D45" s="232"/>
      <c r="E45" s="233"/>
      <c r="F45" s="249" t="str">
        <f t="shared" si="0"/>
        <v>Y</v>
      </c>
    </row>
    <row r="46" spans="2:6" x14ac:dyDescent="0.25">
      <c r="B46" s="106">
        <f t="shared" si="10"/>
        <v>38</v>
      </c>
      <c r="C46" s="6" t="str">
        <f t="shared" si="9"/>
        <v>Scene 38</v>
      </c>
      <c r="D46" s="232"/>
      <c r="E46" s="233"/>
      <c r="F46" s="249" t="str">
        <f t="shared" si="0"/>
        <v>Y</v>
      </c>
    </row>
    <row r="47" spans="2:6" x14ac:dyDescent="0.25">
      <c r="B47" s="106">
        <f t="shared" si="10"/>
        <v>39</v>
      </c>
      <c r="C47" s="6" t="str">
        <f t="shared" si="9"/>
        <v>Scene 39</v>
      </c>
      <c r="D47" s="232"/>
      <c r="E47" s="233"/>
      <c r="F47" s="249" t="str">
        <f t="shared" si="0"/>
        <v>Y</v>
      </c>
    </row>
    <row r="48" spans="2:6" x14ac:dyDescent="0.25">
      <c r="B48" s="106">
        <f t="shared" si="10"/>
        <v>40</v>
      </c>
      <c r="C48" s="6" t="str">
        <f t="shared" si="9"/>
        <v>Scene 40</v>
      </c>
      <c r="D48" s="232"/>
      <c r="E48" s="233"/>
      <c r="F48" s="249" t="str">
        <f t="shared" si="0"/>
        <v>Y</v>
      </c>
    </row>
    <row r="49" spans="2:6" ht="37.9" customHeight="1" x14ac:dyDescent="0.25">
      <c r="B49" s="238"/>
      <c r="C49" s="239" t="s">
        <v>8</v>
      </c>
      <c r="D49" s="120" t="str">
        <f>'Step 2'!C11</f>
        <v>Middle Part 1</v>
      </c>
      <c r="E49" s="240" t="str">
        <f>'Step 2'!D11</f>
        <v>beginning of the middle</v>
      </c>
      <c r="F49" s="251" t="str">
        <f t="shared" si="0"/>
        <v>N</v>
      </c>
    </row>
    <row r="50" spans="2:6" x14ac:dyDescent="0.25">
      <c r="B50" s="106">
        <f t="shared" ref="B50" si="11">IF(B49="", B48+1, B49+1)</f>
        <v>41</v>
      </c>
      <c r="C50" s="6" t="str">
        <f>"Scene " &amp; B50</f>
        <v>Scene 41</v>
      </c>
      <c r="D50" s="232"/>
      <c r="E50" s="233"/>
      <c r="F50" s="249" t="str">
        <f t="shared" si="0"/>
        <v>Y</v>
      </c>
    </row>
    <row r="51" spans="2:6" x14ac:dyDescent="0.25">
      <c r="B51" s="106">
        <f>IF(B50="", B49+1, B50+1)</f>
        <v>42</v>
      </c>
      <c r="C51" s="6" t="str">
        <f t="shared" ref="C51:C59" si="12">"Scene " &amp; B51</f>
        <v>Scene 42</v>
      </c>
      <c r="D51" s="232"/>
      <c r="E51" s="233"/>
      <c r="F51" s="249" t="str">
        <f t="shared" si="0"/>
        <v>Y</v>
      </c>
    </row>
    <row r="52" spans="2:6" x14ac:dyDescent="0.25">
      <c r="B52" s="106">
        <f t="shared" ref="B52:B59" si="13">IF(B51="", B50+1, B51+1)</f>
        <v>43</v>
      </c>
      <c r="C52" s="6" t="str">
        <f t="shared" si="12"/>
        <v>Scene 43</v>
      </c>
      <c r="D52" s="232"/>
      <c r="E52" s="233"/>
      <c r="F52" s="249" t="str">
        <f t="shared" si="0"/>
        <v>Y</v>
      </c>
    </row>
    <row r="53" spans="2:6" x14ac:dyDescent="0.25">
      <c r="B53" s="106">
        <f t="shared" si="13"/>
        <v>44</v>
      </c>
      <c r="C53" s="6" t="str">
        <f t="shared" si="12"/>
        <v>Scene 44</v>
      </c>
      <c r="D53" s="232"/>
      <c r="E53" s="233"/>
      <c r="F53" s="249" t="str">
        <f t="shared" si="0"/>
        <v>Y</v>
      </c>
    </row>
    <row r="54" spans="2:6" x14ac:dyDescent="0.25">
      <c r="B54" s="106">
        <f t="shared" si="13"/>
        <v>45</v>
      </c>
      <c r="C54" s="6" t="str">
        <f t="shared" si="12"/>
        <v>Scene 45</v>
      </c>
      <c r="D54" s="232"/>
      <c r="E54" s="233"/>
      <c r="F54" s="249" t="str">
        <f t="shared" si="0"/>
        <v>Y</v>
      </c>
    </row>
    <row r="55" spans="2:6" x14ac:dyDescent="0.25">
      <c r="B55" s="106">
        <f t="shared" si="13"/>
        <v>46</v>
      </c>
      <c r="C55" s="6" t="str">
        <f t="shared" si="12"/>
        <v>Scene 46</v>
      </c>
      <c r="D55" s="232"/>
      <c r="E55" s="233"/>
      <c r="F55" s="249" t="str">
        <f t="shared" si="0"/>
        <v>Y</v>
      </c>
    </row>
    <row r="56" spans="2:6" x14ac:dyDescent="0.25">
      <c r="B56" s="106">
        <f t="shared" si="13"/>
        <v>47</v>
      </c>
      <c r="C56" s="6" t="str">
        <f t="shared" si="12"/>
        <v>Scene 47</v>
      </c>
      <c r="D56" s="232"/>
      <c r="E56" s="233"/>
      <c r="F56" s="249" t="str">
        <f t="shared" si="0"/>
        <v>Y</v>
      </c>
    </row>
    <row r="57" spans="2:6" x14ac:dyDescent="0.25">
      <c r="B57" s="106">
        <f t="shared" si="13"/>
        <v>48</v>
      </c>
      <c r="C57" s="6" t="str">
        <f t="shared" si="12"/>
        <v>Scene 48</v>
      </c>
      <c r="D57" s="232"/>
      <c r="E57" s="233"/>
      <c r="F57" s="249" t="str">
        <f t="shared" si="0"/>
        <v>Y</v>
      </c>
    </row>
    <row r="58" spans="2:6" x14ac:dyDescent="0.25">
      <c r="B58" s="106">
        <f t="shared" si="13"/>
        <v>49</v>
      </c>
      <c r="C58" s="6" t="str">
        <f t="shared" si="12"/>
        <v>Scene 49</v>
      </c>
      <c r="D58" s="232"/>
      <c r="E58" s="233"/>
      <c r="F58" s="249" t="str">
        <f t="shared" si="0"/>
        <v>Y</v>
      </c>
    </row>
    <row r="59" spans="2:6" x14ac:dyDescent="0.25">
      <c r="B59" s="106">
        <f t="shared" si="13"/>
        <v>50</v>
      </c>
      <c r="C59" s="6" t="str">
        <f t="shared" si="12"/>
        <v>Scene 50</v>
      </c>
      <c r="D59" s="232"/>
      <c r="E59" s="233"/>
      <c r="F59" s="249" t="str">
        <f t="shared" si="0"/>
        <v>Y</v>
      </c>
    </row>
    <row r="60" spans="2:6" ht="37.9" customHeight="1" x14ac:dyDescent="0.25">
      <c r="B60" s="238"/>
      <c r="C60" s="239" t="s">
        <v>7</v>
      </c>
      <c r="D60" s="120" t="str">
        <f>'Step 2'!C12</f>
        <v>Middle Part 2</v>
      </c>
      <c r="E60" s="240" t="str">
        <f>'Step 2'!D12</f>
        <v>early middle of the middle</v>
      </c>
      <c r="F60" s="251" t="str">
        <f t="shared" si="0"/>
        <v>N</v>
      </c>
    </row>
    <row r="61" spans="2:6" x14ac:dyDescent="0.25">
      <c r="B61" s="106">
        <f t="shared" ref="B61" si="14">IF(B60="", B59+1, B60+1)</f>
        <v>51</v>
      </c>
      <c r="C61" s="6" t="str">
        <f>"Scene " &amp; B61</f>
        <v>Scene 51</v>
      </c>
      <c r="D61" s="232"/>
      <c r="E61" s="233"/>
      <c r="F61" s="249" t="str">
        <f t="shared" si="0"/>
        <v>Y</v>
      </c>
    </row>
    <row r="62" spans="2:6" x14ac:dyDescent="0.25">
      <c r="B62" s="106">
        <f>IF(B61="", B60+1, B61+1)</f>
        <v>52</v>
      </c>
      <c r="C62" s="6" t="str">
        <f t="shared" ref="C62:C70" si="15">"Scene " &amp; B62</f>
        <v>Scene 52</v>
      </c>
      <c r="D62" s="232"/>
      <c r="E62" s="233"/>
      <c r="F62" s="249" t="str">
        <f t="shared" si="0"/>
        <v>Y</v>
      </c>
    </row>
    <row r="63" spans="2:6" x14ac:dyDescent="0.25">
      <c r="B63" s="106">
        <f t="shared" ref="B63:B70" si="16">IF(B62="", B61+1, B62+1)</f>
        <v>53</v>
      </c>
      <c r="C63" s="6" t="str">
        <f t="shared" si="15"/>
        <v>Scene 53</v>
      </c>
      <c r="D63" s="232"/>
      <c r="E63" s="233"/>
      <c r="F63" s="249" t="str">
        <f t="shared" si="0"/>
        <v>Y</v>
      </c>
    </row>
    <row r="64" spans="2:6" x14ac:dyDescent="0.25">
      <c r="B64" s="106">
        <f t="shared" si="16"/>
        <v>54</v>
      </c>
      <c r="C64" s="6" t="str">
        <f t="shared" si="15"/>
        <v>Scene 54</v>
      </c>
      <c r="D64" s="232"/>
      <c r="E64" s="233"/>
      <c r="F64" s="249" t="str">
        <f t="shared" si="0"/>
        <v>Y</v>
      </c>
    </row>
    <row r="65" spans="2:6" x14ac:dyDescent="0.25">
      <c r="B65" s="106">
        <f t="shared" si="16"/>
        <v>55</v>
      </c>
      <c r="C65" s="6" t="str">
        <f t="shared" si="15"/>
        <v>Scene 55</v>
      </c>
      <c r="D65" s="232"/>
      <c r="E65" s="233"/>
      <c r="F65" s="249" t="str">
        <f t="shared" si="0"/>
        <v>Y</v>
      </c>
    </row>
    <row r="66" spans="2:6" x14ac:dyDescent="0.25">
      <c r="B66" s="106">
        <f t="shared" si="16"/>
        <v>56</v>
      </c>
      <c r="C66" s="6" t="str">
        <f t="shared" si="15"/>
        <v>Scene 56</v>
      </c>
      <c r="D66" s="232"/>
      <c r="E66" s="233"/>
      <c r="F66" s="249" t="str">
        <f t="shared" si="0"/>
        <v>Y</v>
      </c>
    </row>
    <row r="67" spans="2:6" x14ac:dyDescent="0.25">
      <c r="B67" s="106">
        <f t="shared" si="16"/>
        <v>57</v>
      </c>
      <c r="C67" s="6" t="str">
        <f t="shared" si="15"/>
        <v>Scene 57</v>
      </c>
      <c r="D67" s="232"/>
      <c r="E67" s="233"/>
      <c r="F67" s="249" t="str">
        <f t="shared" si="0"/>
        <v>Y</v>
      </c>
    </row>
    <row r="68" spans="2:6" x14ac:dyDescent="0.25">
      <c r="B68" s="106">
        <f t="shared" si="16"/>
        <v>58</v>
      </c>
      <c r="C68" s="6" t="str">
        <f t="shared" si="15"/>
        <v>Scene 58</v>
      </c>
      <c r="D68" s="232"/>
      <c r="E68" s="233"/>
      <c r="F68" s="249" t="str">
        <f t="shared" si="0"/>
        <v>Y</v>
      </c>
    </row>
    <row r="69" spans="2:6" x14ac:dyDescent="0.25">
      <c r="B69" s="106">
        <f t="shared" si="16"/>
        <v>59</v>
      </c>
      <c r="C69" s="6" t="str">
        <f t="shared" si="15"/>
        <v>Scene 59</v>
      </c>
      <c r="D69" s="232"/>
      <c r="E69" s="233"/>
      <c r="F69" s="249" t="str">
        <f t="shared" si="0"/>
        <v>Y</v>
      </c>
    </row>
    <row r="70" spans="2:6" x14ac:dyDescent="0.25">
      <c r="B70" s="106">
        <f t="shared" si="16"/>
        <v>60</v>
      </c>
      <c r="C70" s="6" t="str">
        <f t="shared" si="15"/>
        <v>Scene 60</v>
      </c>
      <c r="D70" s="232"/>
      <c r="E70" s="233"/>
      <c r="F70" s="249" t="str">
        <f t="shared" ref="F70:F133" si="17">IF(AND(D70="",E70=""), "Y", "N")</f>
        <v>Y</v>
      </c>
    </row>
    <row r="71" spans="2:6" ht="37.9" customHeight="1" x14ac:dyDescent="0.25">
      <c r="B71" s="238"/>
      <c r="C71" s="239" t="s">
        <v>9</v>
      </c>
      <c r="D71" s="120" t="str">
        <f>'Step 2'!C13</f>
        <v>Middle Part 3</v>
      </c>
      <c r="E71" s="240" t="str">
        <f>'Step 2'!D13</f>
        <v>late middle of the middle</v>
      </c>
      <c r="F71" s="251" t="str">
        <f t="shared" si="17"/>
        <v>N</v>
      </c>
    </row>
    <row r="72" spans="2:6" x14ac:dyDescent="0.25">
      <c r="B72" s="106">
        <f t="shared" ref="B72" si="18">IF(B71="", B70+1, B71+1)</f>
        <v>61</v>
      </c>
      <c r="C72" s="6" t="str">
        <f>"Scene " &amp; B72</f>
        <v>Scene 61</v>
      </c>
      <c r="D72" s="232"/>
      <c r="E72" s="233"/>
      <c r="F72" s="249" t="str">
        <f t="shared" si="17"/>
        <v>Y</v>
      </c>
    </row>
    <row r="73" spans="2:6" x14ac:dyDescent="0.25">
      <c r="B73" s="106">
        <f>IF(B72="", B71+1, B72+1)</f>
        <v>62</v>
      </c>
      <c r="C73" s="6" t="str">
        <f t="shared" ref="C73:C81" si="19">"Scene " &amp; B73</f>
        <v>Scene 62</v>
      </c>
      <c r="D73" s="232"/>
      <c r="E73" s="233"/>
      <c r="F73" s="249" t="str">
        <f t="shared" si="17"/>
        <v>Y</v>
      </c>
    </row>
    <row r="74" spans="2:6" x14ac:dyDescent="0.25">
      <c r="B74" s="106">
        <f t="shared" ref="B74:B81" si="20">IF(B73="", B72+1, B73+1)</f>
        <v>63</v>
      </c>
      <c r="C74" s="6" t="str">
        <f t="shared" si="19"/>
        <v>Scene 63</v>
      </c>
      <c r="D74" s="232"/>
      <c r="E74" s="233"/>
      <c r="F74" s="249" t="str">
        <f t="shared" si="17"/>
        <v>Y</v>
      </c>
    </row>
    <row r="75" spans="2:6" x14ac:dyDescent="0.25">
      <c r="B75" s="106">
        <f t="shared" si="20"/>
        <v>64</v>
      </c>
      <c r="C75" s="6" t="str">
        <f t="shared" si="19"/>
        <v>Scene 64</v>
      </c>
      <c r="D75" s="232"/>
      <c r="E75" s="233"/>
      <c r="F75" s="249" t="str">
        <f t="shared" si="17"/>
        <v>Y</v>
      </c>
    </row>
    <row r="76" spans="2:6" x14ac:dyDescent="0.25">
      <c r="B76" s="106">
        <f t="shared" si="20"/>
        <v>65</v>
      </c>
      <c r="C76" s="6" t="str">
        <f t="shared" si="19"/>
        <v>Scene 65</v>
      </c>
      <c r="D76" s="232"/>
      <c r="E76" s="233"/>
      <c r="F76" s="249" t="str">
        <f t="shared" si="17"/>
        <v>Y</v>
      </c>
    </row>
    <row r="77" spans="2:6" x14ac:dyDescent="0.25">
      <c r="B77" s="106">
        <f t="shared" si="20"/>
        <v>66</v>
      </c>
      <c r="C77" s="6" t="str">
        <f t="shared" si="19"/>
        <v>Scene 66</v>
      </c>
      <c r="D77" s="232"/>
      <c r="E77" s="233"/>
      <c r="F77" s="249" t="str">
        <f t="shared" si="17"/>
        <v>Y</v>
      </c>
    </row>
    <row r="78" spans="2:6" x14ac:dyDescent="0.25">
      <c r="B78" s="106">
        <f t="shared" si="20"/>
        <v>67</v>
      </c>
      <c r="C78" s="6" t="str">
        <f t="shared" si="19"/>
        <v>Scene 67</v>
      </c>
      <c r="D78" s="232"/>
      <c r="E78" s="233"/>
      <c r="F78" s="249" t="str">
        <f t="shared" si="17"/>
        <v>Y</v>
      </c>
    </row>
    <row r="79" spans="2:6" x14ac:dyDescent="0.25">
      <c r="B79" s="106">
        <f t="shared" si="20"/>
        <v>68</v>
      </c>
      <c r="C79" s="6" t="str">
        <f t="shared" si="19"/>
        <v>Scene 68</v>
      </c>
      <c r="D79" s="232"/>
      <c r="E79" s="233"/>
      <c r="F79" s="249" t="str">
        <f t="shared" si="17"/>
        <v>Y</v>
      </c>
    </row>
    <row r="80" spans="2:6" x14ac:dyDescent="0.25">
      <c r="B80" s="106">
        <f t="shared" si="20"/>
        <v>69</v>
      </c>
      <c r="C80" s="6" t="str">
        <f t="shared" si="19"/>
        <v>Scene 69</v>
      </c>
      <c r="D80" s="232"/>
      <c r="E80" s="233"/>
      <c r="F80" s="249" t="str">
        <f t="shared" si="17"/>
        <v>Y</v>
      </c>
    </row>
    <row r="81" spans="2:6" x14ac:dyDescent="0.25">
      <c r="B81" s="106">
        <f t="shared" si="20"/>
        <v>70</v>
      </c>
      <c r="C81" s="6" t="str">
        <f t="shared" si="19"/>
        <v>Scene 70</v>
      </c>
      <c r="D81" s="232"/>
      <c r="E81" s="233"/>
      <c r="F81" s="249" t="str">
        <f t="shared" si="17"/>
        <v>Y</v>
      </c>
    </row>
    <row r="82" spans="2:6" ht="37.9" customHeight="1" x14ac:dyDescent="0.25">
      <c r="B82" s="238"/>
      <c r="C82" s="239" t="s">
        <v>14</v>
      </c>
      <c r="D82" s="120" t="str">
        <f>'Step 2'!C14</f>
        <v>Middle Part 4</v>
      </c>
      <c r="E82" s="240" t="str">
        <f>'Step 2'!D14</f>
        <v>ending of the middle</v>
      </c>
      <c r="F82" s="251" t="str">
        <f t="shared" si="17"/>
        <v>N</v>
      </c>
    </row>
    <row r="83" spans="2:6" x14ac:dyDescent="0.25">
      <c r="B83" s="106">
        <f t="shared" ref="B83" si="21">IF(B82="", B81+1, B82+1)</f>
        <v>71</v>
      </c>
      <c r="C83" s="6" t="str">
        <f>"Scene " &amp; B83</f>
        <v>Scene 71</v>
      </c>
      <c r="D83" s="232"/>
      <c r="E83" s="233"/>
      <c r="F83" s="249" t="str">
        <f t="shared" si="17"/>
        <v>Y</v>
      </c>
    </row>
    <row r="84" spans="2:6" x14ac:dyDescent="0.25">
      <c r="B84" s="106">
        <f>IF(B83="", B82+1, B83+1)</f>
        <v>72</v>
      </c>
      <c r="C84" s="6" t="str">
        <f t="shared" ref="C84:C92" si="22">"Scene " &amp; B84</f>
        <v>Scene 72</v>
      </c>
      <c r="D84" s="232"/>
      <c r="E84" s="233"/>
      <c r="F84" s="249" t="str">
        <f t="shared" si="17"/>
        <v>Y</v>
      </c>
    </row>
    <row r="85" spans="2:6" x14ac:dyDescent="0.25">
      <c r="B85" s="106">
        <f t="shared" ref="B85:B92" si="23">IF(B84="", B83+1, B84+1)</f>
        <v>73</v>
      </c>
      <c r="C85" s="6" t="str">
        <f t="shared" si="22"/>
        <v>Scene 73</v>
      </c>
      <c r="D85" s="232"/>
      <c r="E85" s="233"/>
      <c r="F85" s="249" t="str">
        <f t="shared" si="17"/>
        <v>Y</v>
      </c>
    </row>
    <row r="86" spans="2:6" x14ac:dyDescent="0.25">
      <c r="B86" s="106">
        <f t="shared" si="23"/>
        <v>74</v>
      </c>
      <c r="C86" s="6" t="str">
        <f t="shared" si="22"/>
        <v>Scene 74</v>
      </c>
      <c r="D86" s="232"/>
      <c r="E86" s="233"/>
      <c r="F86" s="249" t="str">
        <f t="shared" si="17"/>
        <v>Y</v>
      </c>
    </row>
    <row r="87" spans="2:6" x14ac:dyDescent="0.25">
      <c r="B87" s="106">
        <f t="shared" si="23"/>
        <v>75</v>
      </c>
      <c r="C87" s="6" t="str">
        <f t="shared" si="22"/>
        <v>Scene 75</v>
      </c>
      <c r="D87" s="232"/>
      <c r="E87" s="233"/>
      <c r="F87" s="249" t="str">
        <f t="shared" si="17"/>
        <v>Y</v>
      </c>
    </row>
    <row r="88" spans="2:6" x14ac:dyDescent="0.25">
      <c r="B88" s="106">
        <f t="shared" si="23"/>
        <v>76</v>
      </c>
      <c r="C88" s="6" t="str">
        <f t="shared" si="22"/>
        <v>Scene 76</v>
      </c>
      <c r="D88" s="232"/>
      <c r="E88" s="233"/>
      <c r="F88" s="249" t="str">
        <f t="shared" si="17"/>
        <v>Y</v>
      </c>
    </row>
    <row r="89" spans="2:6" x14ac:dyDescent="0.25">
      <c r="B89" s="106">
        <f t="shared" si="23"/>
        <v>77</v>
      </c>
      <c r="C89" s="6" t="str">
        <f t="shared" si="22"/>
        <v>Scene 77</v>
      </c>
      <c r="D89" s="232"/>
      <c r="E89" s="233"/>
      <c r="F89" s="249" t="str">
        <f t="shared" si="17"/>
        <v>Y</v>
      </c>
    </row>
    <row r="90" spans="2:6" x14ac:dyDescent="0.25">
      <c r="B90" s="106">
        <f t="shared" si="23"/>
        <v>78</v>
      </c>
      <c r="C90" s="6" t="str">
        <f t="shared" si="22"/>
        <v>Scene 78</v>
      </c>
      <c r="D90" s="232"/>
      <c r="E90" s="233"/>
      <c r="F90" s="249" t="str">
        <f t="shared" si="17"/>
        <v>Y</v>
      </c>
    </row>
    <row r="91" spans="2:6" x14ac:dyDescent="0.25">
      <c r="B91" s="106">
        <f t="shared" si="23"/>
        <v>79</v>
      </c>
      <c r="C91" s="6" t="str">
        <f t="shared" si="22"/>
        <v>Scene 79</v>
      </c>
      <c r="D91" s="232"/>
      <c r="E91" s="233"/>
      <c r="F91" s="249" t="str">
        <f t="shared" si="17"/>
        <v>Y</v>
      </c>
    </row>
    <row r="92" spans="2:6" x14ac:dyDescent="0.25">
      <c r="B92" s="106">
        <f t="shared" si="23"/>
        <v>80</v>
      </c>
      <c r="C92" s="6" t="str">
        <f t="shared" si="22"/>
        <v>Scene 80</v>
      </c>
      <c r="D92" s="232"/>
      <c r="E92" s="233"/>
      <c r="F92" s="249" t="str">
        <f t="shared" si="17"/>
        <v>Y</v>
      </c>
    </row>
    <row r="93" spans="2:6" ht="37.9" customHeight="1" x14ac:dyDescent="0.25">
      <c r="B93" s="241"/>
      <c r="C93" s="242" t="s">
        <v>10</v>
      </c>
      <c r="D93" s="243" t="str">
        <f>'Step 2'!C17</f>
        <v>Ending Part 1</v>
      </c>
      <c r="E93" s="244" t="str">
        <f>'Step 2'!D17</f>
        <v>beginning of the ending</v>
      </c>
      <c r="F93" s="252" t="str">
        <f t="shared" si="17"/>
        <v>N</v>
      </c>
    </row>
    <row r="94" spans="2:6" x14ac:dyDescent="0.25">
      <c r="B94" s="106">
        <f t="shared" ref="B94" si="24">IF(B93="", B92+1, B93+1)</f>
        <v>81</v>
      </c>
      <c r="C94" s="6" t="str">
        <f>"Scene " &amp; B94</f>
        <v>Scene 81</v>
      </c>
      <c r="D94" s="232"/>
      <c r="E94" s="233"/>
      <c r="F94" s="249" t="str">
        <f t="shared" si="17"/>
        <v>Y</v>
      </c>
    </row>
    <row r="95" spans="2:6" x14ac:dyDescent="0.25">
      <c r="B95" s="106">
        <f>IF(B94="", B93+1, B94+1)</f>
        <v>82</v>
      </c>
      <c r="C95" s="6" t="str">
        <f t="shared" ref="C95:C103" si="25">"Scene " &amp; B95</f>
        <v>Scene 82</v>
      </c>
      <c r="D95" s="232"/>
      <c r="E95" s="233"/>
      <c r="F95" s="249" t="str">
        <f t="shared" si="17"/>
        <v>Y</v>
      </c>
    </row>
    <row r="96" spans="2:6" x14ac:dyDescent="0.25">
      <c r="B96" s="106">
        <f t="shared" ref="B96:B103" si="26">IF(B95="", B94+1, B95+1)</f>
        <v>83</v>
      </c>
      <c r="C96" s="6" t="str">
        <f t="shared" si="25"/>
        <v>Scene 83</v>
      </c>
      <c r="D96" s="232"/>
      <c r="E96" s="233"/>
      <c r="F96" s="249" t="str">
        <f t="shared" si="17"/>
        <v>Y</v>
      </c>
    </row>
    <row r="97" spans="2:6" x14ac:dyDescent="0.25">
      <c r="B97" s="106">
        <f t="shared" si="26"/>
        <v>84</v>
      </c>
      <c r="C97" s="6" t="str">
        <f t="shared" si="25"/>
        <v>Scene 84</v>
      </c>
      <c r="D97" s="232"/>
      <c r="E97" s="233"/>
      <c r="F97" s="249" t="str">
        <f t="shared" si="17"/>
        <v>Y</v>
      </c>
    </row>
    <row r="98" spans="2:6" x14ac:dyDescent="0.25">
      <c r="B98" s="106">
        <f t="shared" si="26"/>
        <v>85</v>
      </c>
      <c r="C98" s="6" t="str">
        <f t="shared" si="25"/>
        <v>Scene 85</v>
      </c>
      <c r="D98" s="232"/>
      <c r="E98" s="233"/>
      <c r="F98" s="249" t="str">
        <f t="shared" si="17"/>
        <v>Y</v>
      </c>
    </row>
    <row r="99" spans="2:6" x14ac:dyDescent="0.25">
      <c r="B99" s="106">
        <f t="shared" si="26"/>
        <v>86</v>
      </c>
      <c r="C99" s="6" t="str">
        <f t="shared" si="25"/>
        <v>Scene 86</v>
      </c>
      <c r="D99" s="232"/>
      <c r="E99" s="233"/>
      <c r="F99" s="249" t="str">
        <f t="shared" si="17"/>
        <v>Y</v>
      </c>
    </row>
    <row r="100" spans="2:6" x14ac:dyDescent="0.25">
      <c r="B100" s="106">
        <f t="shared" si="26"/>
        <v>87</v>
      </c>
      <c r="C100" s="6" t="str">
        <f t="shared" si="25"/>
        <v>Scene 87</v>
      </c>
      <c r="D100" s="232"/>
      <c r="E100" s="233"/>
      <c r="F100" s="249" t="str">
        <f t="shared" si="17"/>
        <v>Y</v>
      </c>
    </row>
    <row r="101" spans="2:6" x14ac:dyDescent="0.25">
      <c r="B101" s="106">
        <f t="shared" si="26"/>
        <v>88</v>
      </c>
      <c r="C101" s="6" t="str">
        <f t="shared" si="25"/>
        <v>Scene 88</v>
      </c>
      <c r="D101" s="232"/>
      <c r="E101" s="233"/>
      <c r="F101" s="249" t="str">
        <f t="shared" si="17"/>
        <v>Y</v>
      </c>
    </row>
    <row r="102" spans="2:6" x14ac:dyDescent="0.25">
      <c r="B102" s="106">
        <f t="shared" si="26"/>
        <v>89</v>
      </c>
      <c r="C102" s="6" t="str">
        <f t="shared" si="25"/>
        <v>Scene 89</v>
      </c>
      <c r="D102" s="232"/>
      <c r="E102" s="233"/>
      <c r="F102" s="249" t="str">
        <f t="shared" si="17"/>
        <v>Y</v>
      </c>
    </row>
    <row r="103" spans="2:6" x14ac:dyDescent="0.25">
      <c r="B103" s="106">
        <f t="shared" si="26"/>
        <v>90</v>
      </c>
      <c r="C103" s="6" t="str">
        <f t="shared" si="25"/>
        <v>Scene 90</v>
      </c>
      <c r="D103" s="232"/>
      <c r="E103" s="233"/>
      <c r="F103" s="249" t="str">
        <f t="shared" si="17"/>
        <v>Y</v>
      </c>
    </row>
    <row r="104" spans="2:6" ht="37.9" customHeight="1" x14ac:dyDescent="0.25">
      <c r="B104" s="241"/>
      <c r="C104" s="242" t="s">
        <v>11</v>
      </c>
      <c r="D104" s="243" t="str">
        <f>'Step 2'!C18</f>
        <v>Ending Part 2</v>
      </c>
      <c r="E104" s="244" t="str">
        <f>'Step 2'!D18</f>
        <v>early middle of the ending</v>
      </c>
      <c r="F104" s="252" t="str">
        <f t="shared" si="17"/>
        <v>N</v>
      </c>
    </row>
    <row r="105" spans="2:6" x14ac:dyDescent="0.25">
      <c r="B105" s="106">
        <f t="shared" ref="B105" si="27">IF(B104="", B103+1, B104+1)</f>
        <v>91</v>
      </c>
      <c r="C105" s="6" t="str">
        <f>"Scene " &amp; B105</f>
        <v>Scene 91</v>
      </c>
      <c r="D105" s="232"/>
      <c r="E105" s="233"/>
      <c r="F105" s="249" t="str">
        <f t="shared" si="17"/>
        <v>Y</v>
      </c>
    </row>
    <row r="106" spans="2:6" x14ac:dyDescent="0.25">
      <c r="B106" s="106">
        <f>IF(B105="", B104+1, B105+1)</f>
        <v>92</v>
      </c>
      <c r="C106" s="6" t="str">
        <f t="shared" ref="C106:C114" si="28">"Scene " &amp; B106</f>
        <v>Scene 92</v>
      </c>
      <c r="D106" s="232"/>
      <c r="E106" s="233"/>
      <c r="F106" s="249" t="str">
        <f t="shared" si="17"/>
        <v>Y</v>
      </c>
    </row>
    <row r="107" spans="2:6" x14ac:dyDescent="0.25">
      <c r="B107" s="106">
        <f t="shared" ref="B107:B114" si="29">IF(B106="", B105+1, B106+1)</f>
        <v>93</v>
      </c>
      <c r="C107" s="6" t="str">
        <f t="shared" si="28"/>
        <v>Scene 93</v>
      </c>
      <c r="D107" s="232"/>
      <c r="E107" s="233"/>
      <c r="F107" s="249" t="str">
        <f t="shared" si="17"/>
        <v>Y</v>
      </c>
    </row>
    <row r="108" spans="2:6" x14ac:dyDescent="0.25">
      <c r="B108" s="106">
        <f t="shared" si="29"/>
        <v>94</v>
      </c>
      <c r="C108" s="6" t="str">
        <f t="shared" si="28"/>
        <v>Scene 94</v>
      </c>
      <c r="D108" s="232"/>
      <c r="E108" s="233"/>
      <c r="F108" s="249" t="str">
        <f t="shared" si="17"/>
        <v>Y</v>
      </c>
    </row>
    <row r="109" spans="2:6" x14ac:dyDescent="0.25">
      <c r="B109" s="106">
        <f t="shared" si="29"/>
        <v>95</v>
      </c>
      <c r="C109" s="6" t="str">
        <f t="shared" si="28"/>
        <v>Scene 95</v>
      </c>
      <c r="D109" s="232"/>
      <c r="E109" s="233"/>
      <c r="F109" s="249" t="str">
        <f t="shared" si="17"/>
        <v>Y</v>
      </c>
    </row>
    <row r="110" spans="2:6" x14ac:dyDescent="0.25">
      <c r="B110" s="106">
        <f t="shared" si="29"/>
        <v>96</v>
      </c>
      <c r="C110" s="6" t="str">
        <f t="shared" si="28"/>
        <v>Scene 96</v>
      </c>
      <c r="D110" s="232"/>
      <c r="E110" s="233"/>
      <c r="F110" s="249" t="str">
        <f t="shared" si="17"/>
        <v>Y</v>
      </c>
    </row>
    <row r="111" spans="2:6" x14ac:dyDescent="0.25">
      <c r="B111" s="106">
        <f t="shared" si="29"/>
        <v>97</v>
      </c>
      <c r="C111" s="6" t="str">
        <f t="shared" si="28"/>
        <v>Scene 97</v>
      </c>
      <c r="D111" s="232"/>
      <c r="E111" s="233"/>
      <c r="F111" s="249" t="str">
        <f t="shared" si="17"/>
        <v>Y</v>
      </c>
    </row>
    <row r="112" spans="2:6" x14ac:dyDescent="0.25">
      <c r="B112" s="106">
        <f t="shared" si="29"/>
        <v>98</v>
      </c>
      <c r="C112" s="6" t="str">
        <f t="shared" si="28"/>
        <v>Scene 98</v>
      </c>
      <c r="D112" s="232"/>
      <c r="E112" s="233"/>
      <c r="F112" s="249" t="str">
        <f t="shared" si="17"/>
        <v>Y</v>
      </c>
    </row>
    <row r="113" spans="2:6" x14ac:dyDescent="0.25">
      <c r="B113" s="106">
        <f t="shared" si="29"/>
        <v>99</v>
      </c>
      <c r="C113" s="6" t="str">
        <f t="shared" si="28"/>
        <v>Scene 99</v>
      </c>
      <c r="D113" s="232"/>
      <c r="E113" s="233"/>
      <c r="F113" s="249" t="str">
        <f t="shared" si="17"/>
        <v>Y</v>
      </c>
    </row>
    <row r="114" spans="2:6" x14ac:dyDescent="0.25">
      <c r="B114" s="106">
        <f t="shared" si="29"/>
        <v>100</v>
      </c>
      <c r="C114" s="6" t="str">
        <f t="shared" si="28"/>
        <v>Scene 100</v>
      </c>
      <c r="D114" s="232"/>
      <c r="E114" s="233"/>
      <c r="F114" s="249" t="str">
        <f t="shared" si="17"/>
        <v>Y</v>
      </c>
    </row>
    <row r="115" spans="2:6" ht="37.9" customHeight="1" x14ac:dyDescent="0.25">
      <c r="B115" s="241"/>
      <c r="C115" s="242" t="s">
        <v>12</v>
      </c>
      <c r="D115" s="243" t="str">
        <f>'Step 2'!C19</f>
        <v>Ending Part 3</v>
      </c>
      <c r="E115" s="244" t="str">
        <f>'Step 2'!D19</f>
        <v>late middle of the ending</v>
      </c>
      <c r="F115" s="252" t="str">
        <f t="shared" si="17"/>
        <v>N</v>
      </c>
    </row>
    <row r="116" spans="2:6" x14ac:dyDescent="0.25">
      <c r="B116" s="106">
        <f t="shared" ref="B116" si="30">IF(B115="", B114+1, B115+1)</f>
        <v>101</v>
      </c>
      <c r="C116" s="6" t="str">
        <f>"Scene " &amp; B116</f>
        <v>Scene 101</v>
      </c>
      <c r="D116" s="232"/>
      <c r="E116" s="233"/>
      <c r="F116" s="249" t="str">
        <f t="shared" si="17"/>
        <v>Y</v>
      </c>
    </row>
    <row r="117" spans="2:6" x14ac:dyDescent="0.25">
      <c r="B117" s="106">
        <f>IF(B116="", B115+1, B116+1)</f>
        <v>102</v>
      </c>
      <c r="C117" s="6" t="str">
        <f t="shared" ref="C117:C125" si="31">"Scene " &amp; B117</f>
        <v>Scene 102</v>
      </c>
      <c r="D117" s="232"/>
      <c r="E117" s="233"/>
      <c r="F117" s="249" t="str">
        <f t="shared" si="17"/>
        <v>Y</v>
      </c>
    </row>
    <row r="118" spans="2:6" x14ac:dyDescent="0.25">
      <c r="B118" s="106">
        <f t="shared" ref="B118:B125" si="32">IF(B117="", B116+1, B117+1)</f>
        <v>103</v>
      </c>
      <c r="C118" s="6" t="str">
        <f t="shared" si="31"/>
        <v>Scene 103</v>
      </c>
      <c r="D118" s="232"/>
      <c r="E118" s="233"/>
      <c r="F118" s="249" t="str">
        <f t="shared" si="17"/>
        <v>Y</v>
      </c>
    </row>
    <row r="119" spans="2:6" x14ac:dyDescent="0.25">
      <c r="B119" s="106">
        <f t="shared" si="32"/>
        <v>104</v>
      </c>
      <c r="C119" s="6" t="str">
        <f t="shared" si="31"/>
        <v>Scene 104</v>
      </c>
      <c r="D119" s="232"/>
      <c r="E119" s="233"/>
      <c r="F119" s="249" t="str">
        <f t="shared" si="17"/>
        <v>Y</v>
      </c>
    </row>
    <row r="120" spans="2:6" x14ac:dyDescent="0.25">
      <c r="B120" s="106">
        <f t="shared" si="32"/>
        <v>105</v>
      </c>
      <c r="C120" s="6" t="str">
        <f t="shared" si="31"/>
        <v>Scene 105</v>
      </c>
      <c r="D120" s="232"/>
      <c r="E120" s="233"/>
      <c r="F120" s="249" t="str">
        <f t="shared" si="17"/>
        <v>Y</v>
      </c>
    </row>
    <row r="121" spans="2:6" x14ac:dyDescent="0.25">
      <c r="B121" s="106">
        <f t="shared" si="32"/>
        <v>106</v>
      </c>
      <c r="C121" s="6" t="str">
        <f t="shared" si="31"/>
        <v>Scene 106</v>
      </c>
      <c r="D121" s="232"/>
      <c r="E121" s="233"/>
      <c r="F121" s="249" t="str">
        <f t="shared" si="17"/>
        <v>Y</v>
      </c>
    </row>
    <row r="122" spans="2:6" x14ac:dyDescent="0.25">
      <c r="B122" s="106">
        <f t="shared" si="32"/>
        <v>107</v>
      </c>
      <c r="C122" s="6" t="str">
        <f t="shared" si="31"/>
        <v>Scene 107</v>
      </c>
      <c r="D122" s="232"/>
      <c r="E122" s="233"/>
      <c r="F122" s="249" t="str">
        <f t="shared" si="17"/>
        <v>Y</v>
      </c>
    </row>
    <row r="123" spans="2:6" x14ac:dyDescent="0.25">
      <c r="B123" s="106">
        <f t="shared" si="32"/>
        <v>108</v>
      </c>
      <c r="C123" s="6" t="str">
        <f t="shared" si="31"/>
        <v>Scene 108</v>
      </c>
      <c r="D123" s="232"/>
      <c r="E123" s="233"/>
      <c r="F123" s="249" t="str">
        <f t="shared" si="17"/>
        <v>Y</v>
      </c>
    </row>
    <row r="124" spans="2:6" x14ac:dyDescent="0.25">
      <c r="B124" s="106">
        <f t="shared" si="32"/>
        <v>109</v>
      </c>
      <c r="C124" s="6" t="str">
        <f t="shared" si="31"/>
        <v>Scene 109</v>
      </c>
      <c r="D124" s="232"/>
      <c r="E124" s="233"/>
      <c r="F124" s="249" t="str">
        <f t="shared" si="17"/>
        <v>Y</v>
      </c>
    </row>
    <row r="125" spans="2:6" x14ac:dyDescent="0.25">
      <c r="B125" s="106">
        <f t="shared" si="32"/>
        <v>110</v>
      </c>
      <c r="C125" s="6" t="str">
        <f t="shared" si="31"/>
        <v>Scene 110</v>
      </c>
      <c r="D125" s="232"/>
      <c r="E125" s="233"/>
      <c r="F125" s="249" t="str">
        <f t="shared" si="17"/>
        <v>Y</v>
      </c>
    </row>
    <row r="126" spans="2:6" ht="37.9" customHeight="1" x14ac:dyDescent="0.25">
      <c r="B126" s="241"/>
      <c r="C126" s="242" t="s">
        <v>15</v>
      </c>
      <c r="D126" s="243" t="str">
        <f>'Step 2'!C20</f>
        <v>Ending Part 4</v>
      </c>
      <c r="E126" s="244" t="str">
        <f>'Step 2'!D20</f>
        <v>ending of the ending</v>
      </c>
      <c r="F126" s="252" t="str">
        <f t="shared" si="17"/>
        <v>N</v>
      </c>
    </row>
    <row r="127" spans="2:6" x14ac:dyDescent="0.25">
      <c r="B127" s="106">
        <f t="shared" ref="B127" si="33">IF(B126="", B125+1, B126+1)</f>
        <v>111</v>
      </c>
      <c r="C127" s="6" t="str">
        <f>"Scene " &amp; B127</f>
        <v>Scene 111</v>
      </c>
      <c r="D127" s="232"/>
      <c r="E127" s="233"/>
      <c r="F127" s="249" t="str">
        <f t="shared" si="17"/>
        <v>Y</v>
      </c>
    </row>
    <row r="128" spans="2:6" x14ac:dyDescent="0.25">
      <c r="B128" s="106">
        <f>IF(B127="", B126+1, B127+1)</f>
        <v>112</v>
      </c>
      <c r="C128" s="6" t="str">
        <f t="shared" ref="C128:C136" si="34">"Scene " &amp; B128</f>
        <v>Scene 112</v>
      </c>
      <c r="D128" s="232"/>
      <c r="E128" s="233"/>
      <c r="F128" s="249" t="str">
        <f t="shared" si="17"/>
        <v>Y</v>
      </c>
    </row>
    <row r="129" spans="2:6" x14ac:dyDescent="0.25">
      <c r="B129" s="106">
        <f t="shared" ref="B129:B136" si="35">IF(B128="", B127+1, B128+1)</f>
        <v>113</v>
      </c>
      <c r="C129" s="6" t="str">
        <f t="shared" si="34"/>
        <v>Scene 113</v>
      </c>
      <c r="D129" s="232"/>
      <c r="E129" s="233"/>
      <c r="F129" s="249" t="str">
        <f t="shared" si="17"/>
        <v>Y</v>
      </c>
    </row>
    <row r="130" spans="2:6" x14ac:dyDescent="0.25">
      <c r="B130" s="106">
        <f t="shared" si="35"/>
        <v>114</v>
      </c>
      <c r="C130" s="6" t="str">
        <f t="shared" si="34"/>
        <v>Scene 114</v>
      </c>
      <c r="D130" s="232"/>
      <c r="E130" s="233"/>
      <c r="F130" s="249" t="str">
        <f t="shared" si="17"/>
        <v>Y</v>
      </c>
    </row>
    <row r="131" spans="2:6" x14ac:dyDescent="0.25">
      <c r="B131" s="106">
        <f t="shared" si="35"/>
        <v>115</v>
      </c>
      <c r="C131" s="6" t="str">
        <f t="shared" si="34"/>
        <v>Scene 115</v>
      </c>
      <c r="D131" s="232"/>
      <c r="E131" s="233"/>
      <c r="F131" s="249" t="str">
        <f t="shared" si="17"/>
        <v>Y</v>
      </c>
    </row>
    <row r="132" spans="2:6" x14ac:dyDescent="0.25">
      <c r="B132" s="106">
        <f t="shared" si="35"/>
        <v>116</v>
      </c>
      <c r="C132" s="6" t="str">
        <f t="shared" si="34"/>
        <v>Scene 116</v>
      </c>
      <c r="D132" s="232"/>
      <c r="E132" s="233"/>
      <c r="F132" s="249" t="str">
        <f t="shared" si="17"/>
        <v>Y</v>
      </c>
    </row>
    <row r="133" spans="2:6" x14ac:dyDescent="0.25">
      <c r="B133" s="106">
        <f t="shared" si="35"/>
        <v>117</v>
      </c>
      <c r="C133" s="6" t="str">
        <f t="shared" si="34"/>
        <v>Scene 117</v>
      </c>
      <c r="D133" s="232"/>
      <c r="E133" s="233"/>
      <c r="F133" s="249" t="str">
        <f t="shared" si="17"/>
        <v>Y</v>
      </c>
    </row>
    <row r="134" spans="2:6" x14ac:dyDescent="0.25">
      <c r="B134" s="106">
        <f t="shared" si="35"/>
        <v>118</v>
      </c>
      <c r="C134" s="6" t="str">
        <f t="shared" si="34"/>
        <v>Scene 118</v>
      </c>
      <c r="D134" s="232"/>
      <c r="E134" s="233"/>
      <c r="F134" s="249" t="str">
        <f t="shared" ref="F134:F136" si="36">IF(AND(D134="",E134=""), "Y", "N")</f>
        <v>Y</v>
      </c>
    </row>
    <row r="135" spans="2:6" x14ac:dyDescent="0.25">
      <c r="B135" s="106">
        <f t="shared" si="35"/>
        <v>119</v>
      </c>
      <c r="C135" s="6" t="str">
        <f t="shared" si="34"/>
        <v>Scene 119</v>
      </c>
      <c r="D135" s="232"/>
      <c r="E135" s="233"/>
      <c r="F135" s="249" t="str">
        <f t="shared" si="36"/>
        <v>Y</v>
      </c>
    </row>
    <row r="136" spans="2:6" ht="15.75" thickBot="1" x14ac:dyDescent="0.3">
      <c r="B136" s="107">
        <f t="shared" si="35"/>
        <v>120</v>
      </c>
      <c r="C136" s="10" t="str">
        <f t="shared" si="34"/>
        <v>Scene 120</v>
      </c>
      <c r="D136" s="245"/>
      <c r="E136" s="246"/>
      <c r="F136" s="253" t="str">
        <f t="shared" si="36"/>
        <v>Y</v>
      </c>
    </row>
  </sheetData>
  <autoFilter ref="F4:F136" xr:uid="{69802D59-0286-4290-BBEC-3650F3AC13E1}"/>
  <pageMargins left="0.25" right="0.25" top="0.75" bottom="0.75" header="0.3" footer="0.3"/>
  <pageSetup scale="92" fitToHeight="0" orientation="landscape" r:id="rId1"/>
  <rowBreaks count="1" manualBreakCount="1">
    <brk id="26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>
    <tabColor theme="4" tint="-0.249977111117893"/>
    <pageSetUpPr fitToPage="1"/>
  </sheetPr>
  <dimension ref="B1:Q125"/>
  <sheetViews>
    <sheetView showGridLines="0" zoomScaleNormal="100" workbookViewId="0">
      <pane ySplit="4" topLeftCell="A5" activePane="bottomLeft" state="frozen"/>
      <selection pane="bottomLeft"/>
    </sheetView>
  </sheetViews>
  <sheetFormatPr defaultRowHeight="15" x14ac:dyDescent="0.25"/>
  <cols>
    <col min="1" max="1" width="3.7109375" customWidth="1"/>
    <col min="3" max="3" width="34.28515625" customWidth="1"/>
    <col min="4" max="4" width="8.85546875" style="1"/>
    <col min="5" max="5" width="11.7109375" customWidth="1"/>
    <col min="6" max="6" width="12.28515625" customWidth="1"/>
    <col min="7" max="7" width="12.42578125" customWidth="1"/>
    <col min="8" max="8" width="11.7109375" style="1" customWidth="1"/>
    <col min="9" max="9" width="24.7109375" customWidth="1"/>
    <col min="10" max="10" width="12.42578125" style="1" customWidth="1"/>
    <col min="11" max="12" width="13" customWidth="1"/>
    <col min="13" max="14" width="13" style="3" customWidth="1"/>
    <col min="15" max="15" width="13" style="3" hidden="1" customWidth="1"/>
    <col min="16" max="16" width="9.7109375" customWidth="1"/>
    <col min="17" max="17" width="47.7109375" customWidth="1"/>
  </cols>
  <sheetData>
    <row r="1" spans="2:17" ht="14.45" customHeight="1" x14ac:dyDescent="0.25"/>
    <row r="2" spans="2:17" ht="34.9" customHeight="1" x14ac:dyDescent="0.25">
      <c r="B2" s="4" t="str">
        <f>"Scenes - " &amp; novel_title  &amp; IF(series_name="", "", " (" &amp; series_name &amp; ")")</f>
        <v>Scenes - Novel Title (Series)</v>
      </c>
      <c r="C2" s="4"/>
      <c r="D2" s="4"/>
      <c r="E2" s="4"/>
      <c r="F2" s="4"/>
      <c r="G2" s="4"/>
      <c r="H2" s="191"/>
      <c r="I2" s="4"/>
      <c r="J2" s="191"/>
      <c r="K2" s="4"/>
      <c r="L2" s="4"/>
      <c r="M2" s="4"/>
      <c r="N2" s="4"/>
      <c r="O2" s="4"/>
      <c r="P2" s="4"/>
      <c r="Q2" s="4"/>
    </row>
    <row r="3" spans="2:17" ht="15.75" thickBot="1" x14ac:dyDescent="0.3"/>
    <row r="4" spans="2:17" s="2" customFormat="1" ht="45.75" thickBot="1" x14ac:dyDescent="0.3">
      <c r="B4" s="75" t="s">
        <v>16</v>
      </c>
      <c r="C4" s="22" t="s">
        <v>31</v>
      </c>
      <c r="D4" s="22" t="s">
        <v>32</v>
      </c>
      <c r="E4" s="22" t="s">
        <v>33</v>
      </c>
      <c r="F4" s="22" t="s">
        <v>34</v>
      </c>
      <c r="G4" s="22" t="s">
        <v>208</v>
      </c>
      <c r="H4" s="22" t="s">
        <v>191</v>
      </c>
      <c r="I4" s="22" t="s">
        <v>35</v>
      </c>
      <c r="J4" s="22" t="s">
        <v>36</v>
      </c>
      <c r="K4" s="22" t="s">
        <v>37</v>
      </c>
      <c r="L4" s="22" t="s">
        <v>38</v>
      </c>
      <c r="M4" s="23" t="s">
        <v>39</v>
      </c>
      <c r="N4" s="24" t="s">
        <v>40</v>
      </c>
      <c r="O4" s="24" t="s">
        <v>177</v>
      </c>
      <c r="P4" s="76" t="s">
        <v>176</v>
      </c>
      <c r="Q4" s="22" t="s">
        <v>280</v>
      </c>
    </row>
    <row r="5" spans="2:17" x14ac:dyDescent="0.25">
      <c r="B5" s="25">
        <v>1</v>
      </c>
      <c r="C5" s="132" t="str">
        <f>INDEX('Step 3'!$D$6:$D$136,MATCH(Scenes!B5,'Step 3'!$B$6:$B$136,0))&amp;""</f>
        <v/>
      </c>
      <c r="D5" s="192">
        <v>0</v>
      </c>
      <c r="E5" s="132"/>
      <c r="F5" s="132"/>
      <c r="G5" s="132"/>
      <c r="H5" s="192"/>
      <c r="I5" s="132"/>
      <c r="J5" s="192"/>
      <c r="K5" s="193">
        <v>0</v>
      </c>
      <c r="L5" s="21">
        <f>K5</f>
        <v>0</v>
      </c>
      <c r="M5" s="20">
        <f t="shared" ref="M5:M36" si="0">IFERROR(word_count/scenes_count, 0)</f>
        <v>0</v>
      </c>
      <c r="N5" s="26">
        <f>M5</f>
        <v>0</v>
      </c>
      <c r="O5" s="26">
        <f>LEN(TRIM(C5))</f>
        <v>0</v>
      </c>
      <c r="P5" s="41" t="str">
        <f t="shared" ref="P5:P36" si="1">IF(C5="", "Y", "N" )</f>
        <v>Y</v>
      </c>
      <c r="Q5" s="200"/>
    </row>
    <row r="6" spans="2:17" x14ac:dyDescent="0.25">
      <c r="B6" s="8">
        <f>B5+1</f>
        <v>2</v>
      </c>
      <c r="C6" s="132" t="str">
        <f>INDEX('Step 3'!$D$6:$D$136,MATCH(Scenes!B6,'Step 3'!$B$6:$B$136,0))&amp;""</f>
        <v/>
      </c>
      <c r="D6" s="194">
        <v>0</v>
      </c>
      <c r="E6" s="195"/>
      <c r="F6" s="195"/>
      <c r="G6" s="195"/>
      <c r="H6" s="194"/>
      <c r="I6" s="195"/>
      <c r="J6" s="192"/>
      <c r="K6" s="196">
        <v>0</v>
      </c>
      <c r="L6" s="17">
        <f>L5+K6</f>
        <v>0</v>
      </c>
      <c r="M6" s="16">
        <f t="shared" si="0"/>
        <v>0</v>
      </c>
      <c r="N6" s="27">
        <f>N5+M6</f>
        <v>0</v>
      </c>
      <c r="O6" s="26">
        <f t="shared" ref="O6:O69" si="2">LEN(TRIM(C6))</f>
        <v>0</v>
      </c>
      <c r="P6" s="41" t="str">
        <f t="shared" si="1"/>
        <v>Y</v>
      </c>
      <c r="Q6" s="201"/>
    </row>
    <row r="7" spans="2:17" x14ac:dyDescent="0.25">
      <c r="B7" s="8">
        <f t="shared" ref="B7:B60" si="3">B6+1</f>
        <v>3</v>
      </c>
      <c r="C7" s="132" t="str">
        <f>INDEX('Step 3'!$D$6:$D$136,MATCH(Scenes!B7,'Step 3'!$B$6:$B$136,0))&amp;""</f>
        <v/>
      </c>
      <c r="D7" s="194">
        <v>0</v>
      </c>
      <c r="E7" s="195"/>
      <c r="F7" s="195"/>
      <c r="G7" s="195"/>
      <c r="H7" s="194"/>
      <c r="I7" s="195"/>
      <c r="J7" s="192"/>
      <c r="K7" s="196">
        <v>0</v>
      </c>
      <c r="L7" s="17">
        <f t="shared" ref="L7:L60" si="4">L6+K7</f>
        <v>0</v>
      </c>
      <c r="M7" s="16">
        <f t="shared" si="0"/>
        <v>0</v>
      </c>
      <c r="N7" s="27">
        <f t="shared" ref="N7:N60" si="5">N6+M7</f>
        <v>0</v>
      </c>
      <c r="O7" s="26">
        <f t="shared" si="2"/>
        <v>0</v>
      </c>
      <c r="P7" s="41" t="str">
        <f t="shared" si="1"/>
        <v>Y</v>
      </c>
      <c r="Q7" s="201"/>
    </row>
    <row r="8" spans="2:17" x14ac:dyDescent="0.25">
      <c r="B8" s="8">
        <f t="shared" si="3"/>
        <v>4</v>
      </c>
      <c r="C8" s="132" t="str">
        <f>INDEX('Step 3'!$D$6:$D$136,MATCH(Scenes!B8,'Step 3'!$B$6:$B$136,0))&amp;""</f>
        <v/>
      </c>
      <c r="D8" s="194">
        <v>0</v>
      </c>
      <c r="E8" s="195"/>
      <c r="F8" s="195"/>
      <c r="G8" s="195"/>
      <c r="H8" s="194"/>
      <c r="I8" s="195"/>
      <c r="J8" s="192"/>
      <c r="K8" s="196">
        <v>0</v>
      </c>
      <c r="L8" s="17">
        <f t="shared" si="4"/>
        <v>0</v>
      </c>
      <c r="M8" s="16">
        <f t="shared" si="0"/>
        <v>0</v>
      </c>
      <c r="N8" s="27">
        <f t="shared" si="5"/>
        <v>0</v>
      </c>
      <c r="O8" s="26">
        <f t="shared" si="2"/>
        <v>0</v>
      </c>
      <c r="P8" s="41" t="str">
        <f t="shared" si="1"/>
        <v>Y</v>
      </c>
      <c r="Q8" s="201"/>
    </row>
    <row r="9" spans="2:17" x14ac:dyDescent="0.25">
      <c r="B9" s="8">
        <f t="shared" si="3"/>
        <v>5</v>
      </c>
      <c r="C9" s="132" t="str">
        <f>INDEX('Step 3'!$D$6:$D$136,MATCH(Scenes!B9,'Step 3'!$B$6:$B$136,0))&amp;""</f>
        <v/>
      </c>
      <c r="D9" s="194">
        <v>0</v>
      </c>
      <c r="E9" s="195"/>
      <c r="F9" s="195"/>
      <c r="G9" s="195"/>
      <c r="H9" s="194"/>
      <c r="I9" s="195"/>
      <c r="J9" s="192"/>
      <c r="K9" s="196">
        <v>0</v>
      </c>
      <c r="L9" s="17">
        <f t="shared" si="4"/>
        <v>0</v>
      </c>
      <c r="M9" s="16">
        <f t="shared" si="0"/>
        <v>0</v>
      </c>
      <c r="N9" s="27">
        <f t="shared" si="5"/>
        <v>0</v>
      </c>
      <c r="O9" s="26">
        <f t="shared" si="2"/>
        <v>0</v>
      </c>
      <c r="P9" s="41" t="str">
        <f t="shared" si="1"/>
        <v>Y</v>
      </c>
      <c r="Q9" s="201"/>
    </row>
    <row r="10" spans="2:17" x14ac:dyDescent="0.25">
      <c r="B10" s="8">
        <f t="shared" si="3"/>
        <v>6</v>
      </c>
      <c r="C10" s="132" t="str">
        <f>INDEX('Step 3'!$D$6:$D$136,MATCH(Scenes!B10,'Step 3'!$B$6:$B$136,0))&amp;""</f>
        <v/>
      </c>
      <c r="D10" s="194">
        <v>0</v>
      </c>
      <c r="E10" s="195"/>
      <c r="F10" s="195"/>
      <c r="G10" s="195"/>
      <c r="H10" s="194"/>
      <c r="I10" s="195"/>
      <c r="J10" s="192"/>
      <c r="K10" s="196">
        <v>0</v>
      </c>
      <c r="L10" s="17">
        <f t="shared" si="4"/>
        <v>0</v>
      </c>
      <c r="M10" s="16">
        <f t="shared" si="0"/>
        <v>0</v>
      </c>
      <c r="N10" s="27">
        <f t="shared" si="5"/>
        <v>0</v>
      </c>
      <c r="O10" s="26">
        <f t="shared" si="2"/>
        <v>0</v>
      </c>
      <c r="P10" s="41" t="str">
        <f t="shared" si="1"/>
        <v>Y</v>
      </c>
      <c r="Q10" s="201"/>
    </row>
    <row r="11" spans="2:17" x14ac:dyDescent="0.25">
      <c r="B11" s="8">
        <f t="shared" si="3"/>
        <v>7</v>
      </c>
      <c r="C11" s="132" t="str">
        <f>INDEX('Step 3'!$D$6:$D$136,MATCH(Scenes!B11,'Step 3'!$B$6:$B$136,0))&amp;""</f>
        <v/>
      </c>
      <c r="D11" s="194">
        <v>0</v>
      </c>
      <c r="E11" s="195"/>
      <c r="F11" s="195"/>
      <c r="G11" s="195"/>
      <c r="H11" s="194"/>
      <c r="I11" s="195"/>
      <c r="J11" s="192"/>
      <c r="K11" s="196">
        <v>0</v>
      </c>
      <c r="L11" s="17">
        <f t="shared" si="4"/>
        <v>0</v>
      </c>
      <c r="M11" s="16">
        <f t="shared" si="0"/>
        <v>0</v>
      </c>
      <c r="N11" s="27">
        <f t="shared" si="5"/>
        <v>0</v>
      </c>
      <c r="O11" s="26">
        <f t="shared" si="2"/>
        <v>0</v>
      </c>
      <c r="P11" s="41" t="str">
        <f t="shared" si="1"/>
        <v>Y</v>
      </c>
      <c r="Q11" s="201"/>
    </row>
    <row r="12" spans="2:17" x14ac:dyDescent="0.25">
      <c r="B12" s="8">
        <f t="shared" si="3"/>
        <v>8</v>
      </c>
      <c r="C12" s="132" t="str">
        <f>INDEX('Step 3'!$D$6:$D$136,MATCH(Scenes!B12,'Step 3'!$B$6:$B$136,0))&amp;""</f>
        <v/>
      </c>
      <c r="D12" s="194">
        <v>0</v>
      </c>
      <c r="E12" s="195"/>
      <c r="F12" s="195"/>
      <c r="G12" s="195"/>
      <c r="H12" s="194"/>
      <c r="I12" s="195"/>
      <c r="J12" s="192"/>
      <c r="K12" s="196">
        <v>0</v>
      </c>
      <c r="L12" s="17">
        <f t="shared" si="4"/>
        <v>0</v>
      </c>
      <c r="M12" s="16">
        <f t="shared" si="0"/>
        <v>0</v>
      </c>
      <c r="N12" s="27">
        <f t="shared" si="5"/>
        <v>0</v>
      </c>
      <c r="O12" s="26">
        <f t="shared" si="2"/>
        <v>0</v>
      </c>
      <c r="P12" s="41" t="str">
        <f t="shared" si="1"/>
        <v>Y</v>
      </c>
      <c r="Q12" s="201"/>
    </row>
    <row r="13" spans="2:17" x14ac:dyDescent="0.25">
      <c r="B13" s="8">
        <f t="shared" si="3"/>
        <v>9</v>
      </c>
      <c r="C13" s="132" t="str">
        <f>INDEX('Step 3'!$D$6:$D$136,MATCH(Scenes!B13,'Step 3'!$B$6:$B$136,0))&amp;""</f>
        <v/>
      </c>
      <c r="D13" s="194">
        <v>0</v>
      </c>
      <c r="E13" s="195"/>
      <c r="F13" s="195"/>
      <c r="G13" s="195"/>
      <c r="H13" s="194"/>
      <c r="I13" s="195"/>
      <c r="J13" s="192"/>
      <c r="K13" s="196">
        <v>0</v>
      </c>
      <c r="L13" s="17">
        <f t="shared" si="4"/>
        <v>0</v>
      </c>
      <c r="M13" s="16">
        <f t="shared" si="0"/>
        <v>0</v>
      </c>
      <c r="N13" s="27">
        <f t="shared" si="5"/>
        <v>0</v>
      </c>
      <c r="O13" s="26">
        <f t="shared" si="2"/>
        <v>0</v>
      </c>
      <c r="P13" s="41" t="str">
        <f t="shared" si="1"/>
        <v>Y</v>
      </c>
      <c r="Q13" s="201"/>
    </row>
    <row r="14" spans="2:17" x14ac:dyDescent="0.25">
      <c r="B14" s="8">
        <f t="shared" si="3"/>
        <v>10</v>
      </c>
      <c r="C14" s="132" t="str">
        <f>INDEX('Step 3'!$D$6:$D$136,MATCH(Scenes!B14,'Step 3'!$B$6:$B$136,0))&amp;""</f>
        <v/>
      </c>
      <c r="D14" s="194">
        <v>0</v>
      </c>
      <c r="E14" s="195"/>
      <c r="F14" s="195"/>
      <c r="G14" s="195"/>
      <c r="H14" s="194"/>
      <c r="I14" s="195"/>
      <c r="J14" s="192"/>
      <c r="K14" s="196">
        <v>0</v>
      </c>
      <c r="L14" s="17">
        <f t="shared" si="4"/>
        <v>0</v>
      </c>
      <c r="M14" s="16">
        <f t="shared" si="0"/>
        <v>0</v>
      </c>
      <c r="N14" s="27">
        <f t="shared" si="5"/>
        <v>0</v>
      </c>
      <c r="O14" s="26">
        <f t="shared" si="2"/>
        <v>0</v>
      </c>
      <c r="P14" s="41" t="str">
        <f t="shared" si="1"/>
        <v>Y</v>
      </c>
      <c r="Q14" s="201"/>
    </row>
    <row r="15" spans="2:17" x14ac:dyDescent="0.25">
      <c r="B15" s="8">
        <f t="shared" si="3"/>
        <v>11</v>
      </c>
      <c r="C15" s="132" t="str">
        <f>INDEX('Step 3'!$D$6:$D$136,MATCH(Scenes!B15,'Step 3'!$B$6:$B$136,0))&amp;""</f>
        <v/>
      </c>
      <c r="D15" s="194">
        <v>0</v>
      </c>
      <c r="E15" s="195"/>
      <c r="F15" s="195"/>
      <c r="G15" s="195"/>
      <c r="H15" s="194"/>
      <c r="I15" s="195"/>
      <c r="J15" s="192"/>
      <c r="K15" s="196">
        <v>0</v>
      </c>
      <c r="L15" s="17">
        <f t="shared" si="4"/>
        <v>0</v>
      </c>
      <c r="M15" s="16">
        <f t="shared" si="0"/>
        <v>0</v>
      </c>
      <c r="N15" s="27">
        <f t="shared" si="5"/>
        <v>0</v>
      </c>
      <c r="O15" s="26">
        <f t="shared" si="2"/>
        <v>0</v>
      </c>
      <c r="P15" s="41" t="str">
        <f t="shared" si="1"/>
        <v>Y</v>
      </c>
      <c r="Q15" s="201"/>
    </row>
    <row r="16" spans="2:17" x14ac:dyDescent="0.25">
      <c r="B16" s="8">
        <f t="shared" si="3"/>
        <v>12</v>
      </c>
      <c r="C16" s="132" t="str">
        <f>INDEX('Step 3'!$D$6:$D$136,MATCH(Scenes!B16,'Step 3'!$B$6:$B$136,0))&amp;""</f>
        <v/>
      </c>
      <c r="D16" s="194">
        <v>0</v>
      </c>
      <c r="E16" s="195"/>
      <c r="F16" s="195"/>
      <c r="G16" s="195"/>
      <c r="H16" s="194"/>
      <c r="I16" s="195"/>
      <c r="J16" s="192"/>
      <c r="K16" s="196">
        <v>0</v>
      </c>
      <c r="L16" s="17">
        <f t="shared" si="4"/>
        <v>0</v>
      </c>
      <c r="M16" s="16">
        <f t="shared" si="0"/>
        <v>0</v>
      </c>
      <c r="N16" s="27">
        <f t="shared" si="5"/>
        <v>0</v>
      </c>
      <c r="O16" s="26">
        <f t="shared" si="2"/>
        <v>0</v>
      </c>
      <c r="P16" s="41" t="str">
        <f t="shared" si="1"/>
        <v>Y</v>
      </c>
      <c r="Q16" s="201"/>
    </row>
    <row r="17" spans="2:17" x14ac:dyDescent="0.25">
      <c r="B17" s="8">
        <f t="shared" si="3"/>
        <v>13</v>
      </c>
      <c r="C17" s="132" t="str">
        <f>INDEX('Step 3'!$D$6:$D$136,MATCH(Scenes!B17,'Step 3'!$B$6:$B$136,0))&amp;""</f>
        <v/>
      </c>
      <c r="D17" s="194">
        <v>0</v>
      </c>
      <c r="E17" s="195"/>
      <c r="F17" s="195"/>
      <c r="G17" s="195"/>
      <c r="H17" s="194"/>
      <c r="I17" s="195"/>
      <c r="J17" s="192"/>
      <c r="K17" s="196">
        <v>0</v>
      </c>
      <c r="L17" s="17">
        <f t="shared" si="4"/>
        <v>0</v>
      </c>
      <c r="M17" s="16">
        <f t="shared" si="0"/>
        <v>0</v>
      </c>
      <c r="N17" s="27">
        <f t="shared" si="5"/>
        <v>0</v>
      </c>
      <c r="O17" s="26">
        <f t="shared" si="2"/>
        <v>0</v>
      </c>
      <c r="P17" s="41" t="str">
        <f t="shared" si="1"/>
        <v>Y</v>
      </c>
      <c r="Q17" s="201"/>
    </row>
    <row r="18" spans="2:17" x14ac:dyDescent="0.25">
      <c r="B18" s="8">
        <f t="shared" si="3"/>
        <v>14</v>
      </c>
      <c r="C18" s="132" t="str">
        <f>INDEX('Step 3'!$D$6:$D$136,MATCH(Scenes!B18,'Step 3'!$B$6:$B$136,0))&amp;""</f>
        <v/>
      </c>
      <c r="D18" s="194">
        <v>0</v>
      </c>
      <c r="E18" s="195"/>
      <c r="F18" s="195"/>
      <c r="G18" s="195"/>
      <c r="H18" s="194"/>
      <c r="I18" s="195"/>
      <c r="J18" s="192"/>
      <c r="K18" s="196">
        <v>0</v>
      </c>
      <c r="L18" s="17">
        <f t="shared" si="4"/>
        <v>0</v>
      </c>
      <c r="M18" s="16">
        <f t="shared" si="0"/>
        <v>0</v>
      </c>
      <c r="N18" s="27">
        <f t="shared" si="5"/>
        <v>0</v>
      </c>
      <c r="O18" s="26">
        <f t="shared" si="2"/>
        <v>0</v>
      </c>
      <c r="P18" s="41" t="str">
        <f t="shared" si="1"/>
        <v>Y</v>
      </c>
      <c r="Q18" s="201"/>
    </row>
    <row r="19" spans="2:17" x14ac:dyDescent="0.25">
      <c r="B19" s="8">
        <f t="shared" si="3"/>
        <v>15</v>
      </c>
      <c r="C19" s="132" t="str">
        <f>INDEX('Step 3'!$D$6:$D$136,MATCH(Scenes!B19,'Step 3'!$B$6:$B$136,0))&amp;""</f>
        <v/>
      </c>
      <c r="D19" s="194">
        <v>0</v>
      </c>
      <c r="E19" s="195"/>
      <c r="F19" s="195"/>
      <c r="G19" s="195"/>
      <c r="H19" s="194"/>
      <c r="I19" s="195"/>
      <c r="J19" s="192"/>
      <c r="K19" s="196">
        <v>0</v>
      </c>
      <c r="L19" s="17">
        <f t="shared" si="4"/>
        <v>0</v>
      </c>
      <c r="M19" s="16">
        <f t="shared" si="0"/>
        <v>0</v>
      </c>
      <c r="N19" s="27">
        <f t="shared" si="5"/>
        <v>0</v>
      </c>
      <c r="O19" s="26">
        <f t="shared" si="2"/>
        <v>0</v>
      </c>
      <c r="P19" s="41" t="str">
        <f t="shared" si="1"/>
        <v>Y</v>
      </c>
      <c r="Q19" s="201"/>
    </row>
    <row r="20" spans="2:17" x14ac:dyDescent="0.25">
      <c r="B20" s="8">
        <f t="shared" si="3"/>
        <v>16</v>
      </c>
      <c r="C20" s="132" t="str">
        <f>INDEX('Step 3'!$D$6:$D$136,MATCH(Scenes!B20,'Step 3'!$B$6:$B$136,0))&amp;""</f>
        <v/>
      </c>
      <c r="D20" s="194">
        <v>0</v>
      </c>
      <c r="E20" s="195"/>
      <c r="F20" s="195"/>
      <c r="G20" s="195"/>
      <c r="H20" s="194"/>
      <c r="I20" s="195"/>
      <c r="J20" s="192"/>
      <c r="K20" s="196">
        <v>0</v>
      </c>
      <c r="L20" s="17">
        <f t="shared" si="4"/>
        <v>0</v>
      </c>
      <c r="M20" s="16">
        <f t="shared" si="0"/>
        <v>0</v>
      </c>
      <c r="N20" s="27">
        <f t="shared" si="5"/>
        <v>0</v>
      </c>
      <c r="O20" s="26">
        <f t="shared" si="2"/>
        <v>0</v>
      </c>
      <c r="P20" s="41" t="str">
        <f t="shared" si="1"/>
        <v>Y</v>
      </c>
      <c r="Q20" s="201"/>
    </row>
    <row r="21" spans="2:17" x14ac:dyDescent="0.25">
      <c r="B21" s="8">
        <f t="shared" si="3"/>
        <v>17</v>
      </c>
      <c r="C21" s="132" t="str">
        <f>INDEX('Step 3'!$D$6:$D$136,MATCH(Scenes!B21,'Step 3'!$B$6:$B$136,0))&amp;""</f>
        <v/>
      </c>
      <c r="D21" s="194">
        <v>0</v>
      </c>
      <c r="E21" s="195"/>
      <c r="F21" s="195"/>
      <c r="G21" s="195"/>
      <c r="H21" s="194"/>
      <c r="I21" s="195"/>
      <c r="J21" s="192"/>
      <c r="K21" s="196">
        <v>0</v>
      </c>
      <c r="L21" s="17">
        <f t="shared" si="4"/>
        <v>0</v>
      </c>
      <c r="M21" s="16">
        <f t="shared" si="0"/>
        <v>0</v>
      </c>
      <c r="N21" s="27">
        <f t="shared" si="5"/>
        <v>0</v>
      </c>
      <c r="O21" s="26">
        <f t="shared" si="2"/>
        <v>0</v>
      </c>
      <c r="P21" s="41" t="str">
        <f t="shared" si="1"/>
        <v>Y</v>
      </c>
      <c r="Q21" s="201"/>
    </row>
    <row r="22" spans="2:17" x14ac:dyDescent="0.25">
      <c r="B22" s="8">
        <f t="shared" si="3"/>
        <v>18</v>
      </c>
      <c r="C22" s="132" t="str">
        <f>INDEX('Step 3'!$D$6:$D$136,MATCH(Scenes!B22,'Step 3'!$B$6:$B$136,0))&amp;""</f>
        <v/>
      </c>
      <c r="D22" s="194">
        <v>0</v>
      </c>
      <c r="E22" s="195"/>
      <c r="F22" s="195"/>
      <c r="G22" s="195"/>
      <c r="H22" s="194"/>
      <c r="I22" s="195"/>
      <c r="J22" s="192"/>
      <c r="K22" s="196">
        <v>0</v>
      </c>
      <c r="L22" s="17">
        <f t="shared" si="4"/>
        <v>0</v>
      </c>
      <c r="M22" s="16">
        <f t="shared" si="0"/>
        <v>0</v>
      </c>
      <c r="N22" s="27">
        <f t="shared" si="5"/>
        <v>0</v>
      </c>
      <c r="O22" s="26">
        <f t="shared" si="2"/>
        <v>0</v>
      </c>
      <c r="P22" s="41" t="str">
        <f t="shared" si="1"/>
        <v>Y</v>
      </c>
      <c r="Q22" s="201"/>
    </row>
    <row r="23" spans="2:17" x14ac:dyDescent="0.25">
      <c r="B23" s="8">
        <f t="shared" si="3"/>
        <v>19</v>
      </c>
      <c r="C23" s="132" t="str">
        <f>INDEX('Step 3'!$D$6:$D$136,MATCH(Scenes!B23,'Step 3'!$B$6:$B$136,0))&amp;""</f>
        <v/>
      </c>
      <c r="D23" s="194">
        <v>0</v>
      </c>
      <c r="E23" s="195"/>
      <c r="F23" s="195"/>
      <c r="G23" s="195"/>
      <c r="H23" s="194"/>
      <c r="I23" s="195"/>
      <c r="J23" s="192"/>
      <c r="K23" s="196">
        <v>0</v>
      </c>
      <c r="L23" s="17">
        <f t="shared" si="4"/>
        <v>0</v>
      </c>
      <c r="M23" s="16">
        <f t="shared" si="0"/>
        <v>0</v>
      </c>
      <c r="N23" s="27">
        <f t="shared" si="5"/>
        <v>0</v>
      </c>
      <c r="O23" s="26">
        <f t="shared" si="2"/>
        <v>0</v>
      </c>
      <c r="P23" s="41" t="str">
        <f t="shared" si="1"/>
        <v>Y</v>
      </c>
      <c r="Q23" s="201"/>
    </row>
    <row r="24" spans="2:17" x14ac:dyDescent="0.25">
      <c r="B24" s="8">
        <f t="shared" si="3"/>
        <v>20</v>
      </c>
      <c r="C24" s="132" t="str">
        <f>INDEX('Step 3'!$D$6:$D$136,MATCH(Scenes!B24,'Step 3'!$B$6:$B$136,0))&amp;""</f>
        <v/>
      </c>
      <c r="D24" s="194">
        <v>0</v>
      </c>
      <c r="E24" s="195"/>
      <c r="F24" s="195"/>
      <c r="G24" s="195"/>
      <c r="H24" s="194"/>
      <c r="I24" s="195"/>
      <c r="J24" s="192"/>
      <c r="K24" s="196">
        <v>0</v>
      </c>
      <c r="L24" s="17">
        <f t="shared" si="4"/>
        <v>0</v>
      </c>
      <c r="M24" s="16">
        <f t="shared" si="0"/>
        <v>0</v>
      </c>
      <c r="N24" s="27">
        <f t="shared" si="5"/>
        <v>0</v>
      </c>
      <c r="O24" s="26">
        <f t="shared" si="2"/>
        <v>0</v>
      </c>
      <c r="P24" s="41" t="str">
        <f t="shared" si="1"/>
        <v>Y</v>
      </c>
      <c r="Q24" s="201"/>
    </row>
    <row r="25" spans="2:17" x14ac:dyDescent="0.25">
      <c r="B25" s="8">
        <f t="shared" si="3"/>
        <v>21</v>
      </c>
      <c r="C25" s="132" t="str">
        <f>INDEX('Step 3'!$D$6:$D$136,MATCH(Scenes!B25,'Step 3'!$B$6:$B$136,0))&amp;""</f>
        <v/>
      </c>
      <c r="D25" s="194">
        <v>0</v>
      </c>
      <c r="E25" s="195"/>
      <c r="F25" s="195"/>
      <c r="G25" s="195"/>
      <c r="H25" s="194"/>
      <c r="I25" s="195"/>
      <c r="J25" s="192"/>
      <c r="K25" s="196">
        <v>0</v>
      </c>
      <c r="L25" s="17">
        <f t="shared" si="4"/>
        <v>0</v>
      </c>
      <c r="M25" s="16">
        <f t="shared" si="0"/>
        <v>0</v>
      </c>
      <c r="N25" s="27">
        <f t="shared" si="5"/>
        <v>0</v>
      </c>
      <c r="O25" s="26">
        <f t="shared" si="2"/>
        <v>0</v>
      </c>
      <c r="P25" s="41" t="str">
        <f t="shared" si="1"/>
        <v>Y</v>
      </c>
      <c r="Q25" s="201"/>
    </row>
    <row r="26" spans="2:17" x14ac:dyDescent="0.25">
      <c r="B26" s="8">
        <f t="shared" si="3"/>
        <v>22</v>
      </c>
      <c r="C26" s="132" t="str">
        <f>INDEX('Step 3'!$D$6:$D$136,MATCH(Scenes!B26,'Step 3'!$B$6:$B$136,0))&amp;""</f>
        <v/>
      </c>
      <c r="D26" s="194">
        <v>0</v>
      </c>
      <c r="E26" s="195"/>
      <c r="F26" s="195"/>
      <c r="G26" s="195"/>
      <c r="H26" s="194"/>
      <c r="I26" s="195"/>
      <c r="J26" s="192"/>
      <c r="K26" s="196">
        <v>0</v>
      </c>
      <c r="L26" s="17">
        <f t="shared" si="4"/>
        <v>0</v>
      </c>
      <c r="M26" s="16">
        <f t="shared" si="0"/>
        <v>0</v>
      </c>
      <c r="N26" s="27">
        <f t="shared" si="5"/>
        <v>0</v>
      </c>
      <c r="O26" s="26">
        <f t="shared" si="2"/>
        <v>0</v>
      </c>
      <c r="P26" s="41" t="str">
        <f t="shared" si="1"/>
        <v>Y</v>
      </c>
      <c r="Q26" s="201"/>
    </row>
    <row r="27" spans="2:17" x14ac:dyDescent="0.25">
      <c r="B27" s="8">
        <f t="shared" si="3"/>
        <v>23</v>
      </c>
      <c r="C27" s="132" t="str">
        <f>INDEX('Step 3'!$D$6:$D$136,MATCH(Scenes!B27,'Step 3'!$B$6:$B$136,0))&amp;""</f>
        <v/>
      </c>
      <c r="D27" s="194">
        <v>0</v>
      </c>
      <c r="E27" s="195"/>
      <c r="F27" s="195"/>
      <c r="G27" s="195"/>
      <c r="H27" s="194"/>
      <c r="I27" s="195"/>
      <c r="J27" s="192"/>
      <c r="K27" s="196">
        <v>0</v>
      </c>
      <c r="L27" s="17">
        <f t="shared" si="4"/>
        <v>0</v>
      </c>
      <c r="M27" s="16">
        <f t="shared" si="0"/>
        <v>0</v>
      </c>
      <c r="N27" s="27">
        <f t="shared" si="5"/>
        <v>0</v>
      </c>
      <c r="O27" s="26">
        <f t="shared" si="2"/>
        <v>0</v>
      </c>
      <c r="P27" s="41" t="str">
        <f t="shared" si="1"/>
        <v>Y</v>
      </c>
      <c r="Q27" s="201"/>
    </row>
    <row r="28" spans="2:17" x14ac:dyDescent="0.25">
      <c r="B28" s="8">
        <f t="shared" si="3"/>
        <v>24</v>
      </c>
      <c r="C28" s="132" t="str">
        <f>INDEX('Step 3'!$D$6:$D$136,MATCH(Scenes!B28,'Step 3'!$B$6:$B$136,0))&amp;""</f>
        <v/>
      </c>
      <c r="D28" s="194">
        <v>0</v>
      </c>
      <c r="E28" s="195"/>
      <c r="F28" s="195"/>
      <c r="G28" s="195"/>
      <c r="H28" s="194"/>
      <c r="I28" s="195"/>
      <c r="J28" s="192"/>
      <c r="K28" s="196">
        <v>0</v>
      </c>
      <c r="L28" s="17">
        <f t="shared" si="4"/>
        <v>0</v>
      </c>
      <c r="M28" s="16">
        <f t="shared" si="0"/>
        <v>0</v>
      </c>
      <c r="N28" s="27">
        <f t="shared" si="5"/>
        <v>0</v>
      </c>
      <c r="O28" s="26">
        <f t="shared" si="2"/>
        <v>0</v>
      </c>
      <c r="P28" s="41" t="str">
        <f t="shared" si="1"/>
        <v>Y</v>
      </c>
      <c r="Q28" s="201"/>
    </row>
    <row r="29" spans="2:17" x14ac:dyDescent="0.25">
      <c r="B29" s="8">
        <f t="shared" si="3"/>
        <v>25</v>
      </c>
      <c r="C29" s="132" t="str">
        <f>INDEX('Step 3'!$D$6:$D$136,MATCH(Scenes!B29,'Step 3'!$B$6:$B$136,0))&amp;""</f>
        <v/>
      </c>
      <c r="D29" s="194">
        <v>0</v>
      </c>
      <c r="E29" s="195"/>
      <c r="F29" s="195"/>
      <c r="G29" s="195"/>
      <c r="H29" s="194"/>
      <c r="I29" s="195"/>
      <c r="J29" s="192"/>
      <c r="K29" s="196">
        <v>0</v>
      </c>
      <c r="L29" s="17">
        <f t="shared" si="4"/>
        <v>0</v>
      </c>
      <c r="M29" s="16">
        <f t="shared" si="0"/>
        <v>0</v>
      </c>
      <c r="N29" s="27">
        <f t="shared" si="5"/>
        <v>0</v>
      </c>
      <c r="O29" s="26">
        <f t="shared" si="2"/>
        <v>0</v>
      </c>
      <c r="P29" s="41" t="str">
        <f t="shared" si="1"/>
        <v>Y</v>
      </c>
      <c r="Q29" s="201"/>
    </row>
    <row r="30" spans="2:17" x14ac:dyDescent="0.25">
      <c r="B30" s="8">
        <f t="shared" si="3"/>
        <v>26</v>
      </c>
      <c r="C30" s="132" t="str">
        <f>INDEX('Step 3'!$D$6:$D$136,MATCH(Scenes!B30,'Step 3'!$B$6:$B$136,0))&amp;""</f>
        <v/>
      </c>
      <c r="D30" s="194">
        <v>0</v>
      </c>
      <c r="E30" s="195"/>
      <c r="F30" s="195"/>
      <c r="G30" s="195"/>
      <c r="H30" s="194"/>
      <c r="I30" s="195"/>
      <c r="J30" s="192"/>
      <c r="K30" s="196">
        <v>0</v>
      </c>
      <c r="L30" s="17">
        <f t="shared" si="4"/>
        <v>0</v>
      </c>
      <c r="M30" s="16">
        <f t="shared" si="0"/>
        <v>0</v>
      </c>
      <c r="N30" s="27">
        <f t="shared" si="5"/>
        <v>0</v>
      </c>
      <c r="O30" s="26">
        <f t="shared" si="2"/>
        <v>0</v>
      </c>
      <c r="P30" s="41" t="str">
        <f t="shared" si="1"/>
        <v>Y</v>
      </c>
      <c r="Q30" s="201"/>
    </row>
    <row r="31" spans="2:17" x14ac:dyDescent="0.25">
      <c r="B31" s="8">
        <f t="shared" si="3"/>
        <v>27</v>
      </c>
      <c r="C31" s="132" t="str">
        <f>INDEX('Step 3'!$D$6:$D$136,MATCH(Scenes!B31,'Step 3'!$B$6:$B$136,0))&amp;""</f>
        <v/>
      </c>
      <c r="D31" s="194">
        <v>0</v>
      </c>
      <c r="E31" s="195"/>
      <c r="F31" s="195"/>
      <c r="G31" s="195"/>
      <c r="H31" s="194"/>
      <c r="I31" s="195"/>
      <c r="J31" s="192"/>
      <c r="K31" s="196">
        <v>0</v>
      </c>
      <c r="L31" s="17">
        <f t="shared" si="4"/>
        <v>0</v>
      </c>
      <c r="M31" s="16">
        <f t="shared" si="0"/>
        <v>0</v>
      </c>
      <c r="N31" s="27">
        <f t="shared" si="5"/>
        <v>0</v>
      </c>
      <c r="O31" s="26">
        <f t="shared" si="2"/>
        <v>0</v>
      </c>
      <c r="P31" s="41" t="str">
        <f t="shared" si="1"/>
        <v>Y</v>
      </c>
      <c r="Q31" s="201"/>
    </row>
    <row r="32" spans="2:17" x14ac:dyDescent="0.25">
      <c r="B32" s="8">
        <f t="shared" si="3"/>
        <v>28</v>
      </c>
      <c r="C32" s="132" t="str">
        <f>INDEX('Step 3'!$D$6:$D$136,MATCH(Scenes!B32,'Step 3'!$B$6:$B$136,0))&amp;""</f>
        <v/>
      </c>
      <c r="D32" s="194">
        <v>0</v>
      </c>
      <c r="E32" s="195"/>
      <c r="F32" s="195"/>
      <c r="G32" s="195"/>
      <c r="H32" s="194"/>
      <c r="I32" s="195"/>
      <c r="J32" s="192"/>
      <c r="K32" s="196">
        <v>0</v>
      </c>
      <c r="L32" s="17">
        <f t="shared" si="4"/>
        <v>0</v>
      </c>
      <c r="M32" s="16">
        <f t="shared" si="0"/>
        <v>0</v>
      </c>
      <c r="N32" s="27">
        <f t="shared" si="5"/>
        <v>0</v>
      </c>
      <c r="O32" s="26">
        <f t="shared" si="2"/>
        <v>0</v>
      </c>
      <c r="P32" s="41" t="str">
        <f t="shared" si="1"/>
        <v>Y</v>
      </c>
      <c r="Q32" s="201"/>
    </row>
    <row r="33" spans="2:17" x14ac:dyDescent="0.25">
      <c r="B33" s="8">
        <f t="shared" si="3"/>
        <v>29</v>
      </c>
      <c r="C33" s="132" t="str">
        <f>INDEX('Step 3'!$D$6:$D$136,MATCH(Scenes!B33,'Step 3'!$B$6:$B$136,0))&amp;""</f>
        <v/>
      </c>
      <c r="D33" s="194">
        <v>0</v>
      </c>
      <c r="E33" s="195"/>
      <c r="F33" s="195"/>
      <c r="G33" s="195"/>
      <c r="H33" s="194"/>
      <c r="I33" s="195"/>
      <c r="J33" s="192"/>
      <c r="K33" s="196">
        <v>0</v>
      </c>
      <c r="L33" s="17">
        <f t="shared" si="4"/>
        <v>0</v>
      </c>
      <c r="M33" s="16">
        <f t="shared" si="0"/>
        <v>0</v>
      </c>
      <c r="N33" s="27">
        <f t="shared" si="5"/>
        <v>0</v>
      </c>
      <c r="O33" s="26">
        <f t="shared" si="2"/>
        <v>0</v>
      </c>
      <c r="P33" s="41" t="str">
        <f t="shared" si="1"/>
        <v>Y</v>
      </c>
      <c r="Q33" s="201"/>
    </row>
    <row r="34" spans="2:17" x14ac:dyDescent="0.25">
      <c r="B34" s="8">
        <f t="shared" si="3"/>
        <v>30</v>
      </c>
      <c r="C34" s="132" t="str">
        <f>INDEX('Step 3'!$D$6:$D$136,MATCH(Scenes!B34,'Step 3'!$B$6:$B$136,0))&amp;""</f>
        <v/>
      </c>
      <c r="D34" s="194">
        <v>0</v>
      </c>
      <c r="E34" s="195"/>
      <c r="F34" s="195"/>
      <c r="G34" s="195"/>
      <c r="H34" s="194"/>
      <c r="I34" s="195"/>
      <c r="J34" s="192"/>
      <c r="K34" s="196">
        <v>0</v>
      </c>
      <c r="L34" s="17">
        <f t="shared" si="4"/>
        <v>0</v>
      </c>
      <c r="M34" s="16">
        <f t="shared" si="0"/>
        <v>0</v>
      </c>
      <c r="N34" s="27">
        <f t="shared" si="5"/>
        <v>0</v>
      </c>
      <c r="O34" s="26">
        <f t="shared" si="2"/>
        <v>0</v>
      </c>
      <c r="P34" s="41" t="str">
        <f t="shared" si="1"/>
        <v>Y</v>
      </c>
      <c r="Q34" s="201"/>
    </row>
    <row r="35" spans="2:17" x14ac:dyDescent="0.25">
      <c r="B35" s="8">
        <f t="shared" si="3"/>
        <v>31</v>
      </c>
      <c r="C35" s="132" t="str">
        <f>INDEX('Step 3'!$D$6:$D$136,MATCH(Scenes!B35,'Step 3'!$B$6:$B$136,0))&amp;""</f>
        <v/>
      </c>
      <c r="D35" s="194">
        <v>0</v>
      </c>
      <c r="E35" s="195"/>
      <c r="F35" s="195"/>
      <c r="G35" s="195"/>
      <c r="H35" s="194"/>
      <c r="I35" s="195"/>
      <c r="J35" s="192"/>
      <c r="K35" s="196">
        <v>0</v>
      </c>
      <c r="L35" s="17">
        <f t="shared" si="4"/>
        <v>0</v>
      </c>
      <c r="M35" s="16">
        <f t="shared" si="0"/>
        <v>0</v>
      </c>
      <c r="N35" s="27">
        <f t="shared" si="5"/>
        <v>0</v>
      </c>
      <c r="O35" s="26">
        <f t="shared" si="2"/>
        <v>0</v>
      </c>
      <c r="P35" s="41" t="str">
        <f t="shared" si="1"/>
        <v>Y</v>
      </c>
      <c r="Q35" s="201"/>
    </row>
    <row r="36" spans="2:17" x14ac:dyDescent="0.25">
      <c r="B36" s="8">
        <f t="shared" si="3"/>
        <v>32</v>
      </c>
      <c r="C36" s="132" t="str">
        <f>INDEX('Step 3'!$D$6:$D$136,MATCH(Scenes!B36,'Step 3'!$B$6:$B$136,0))&amp;""</f>
        <v/>
      </c>
      <c r="D36" s="194">
        <v>0</v>
      </c>
      <c r="E36" s="195"/>
      <c r="F36" s="195"/>
      <c r="G36" s="195"/>
      <c r="H36" s="194"/>
      <c r="I36" s="195"/>
      <c r="J36" s="192"/>
      <c r="K36" s="196">
        <v>0</v>
      </c>
      <c r="L36" s="17">
        <f t="shared" si="4"/>
        <v>0</v>
      </c>
      <c r="M36" s="16">
        <f t="shared" si="0"/>
        <v>0</v>
      </c>
      <c r="N36" s="27">
        <f t="shared" si="5"/>
        <v>0</v>
      </c>
      <c r="O36" s="26">
        <f t="shared" si="2"/>
        <v>0</v>
      </c>
      <c r="P36" s="41" t="str">
        <f t="shared" si="1"/>
        <v>Y</v>
      </c>
      <c r="Q36" s="201"/>
    </row>
    <row r="37" spans="2:17" x14ac:dyDescent="0.25">
      <c r="B37" s="8">
        <f t="shared" si="3"/>
        <v>33</v>
      </c>
      <c r="C37" s="132" t="str">
        <f>INDEX('Step 3'!$D$6:$D$136,MATCH(Scenes!B37,'Step 3'!$B$6:$B$136,0))&amp;""</f>
        <v/>
      </c>
      <c r="D37" s="194">
        <v>0</v>
      </c>
      <c r="E37" s="195"/>
      <c r="F37" s="195"/>
      <c r="G37" s="195"/>
      <c r="H37" s="194"/>
      <c r="I37" s="195"/>
      <c r="J37" s="192"/>
      <c r="K37" s="196">
        <v>0</v>
      </c>
      <c r="L37" s="17">
        <f t="shared" si="4"/>
        <v>0</v>
      </c>
      <c r="M37" s="16">
        <f t="shared" ref="M37:M68" si="6">IFERROR(word_count/scenes_count, 0)</f>
        <v>0</v>
      </c>
      <c r="N37" s="27">
        <f t="shared" si="5"/>
        <v>0</v>
      </c>
      <c r="O37" s="26">
        <f t="shared" si="2"/>
        <v>0</v>
      </c>
      <c r="P37" s="41" t="str">
        <f t="shared" ref="P37:P68" si="7">IF(C37="", "Y", "N" )</f>
        <v>Y</v>
      </c>
      <c r="Q37" s="201"/>
    </row>
    <row r="38" spans="2:17" x14ac:dyDescent="0.25">
      <c r="B38" s="8">
        <f t="shared" si="3"/>
        <v>34</v>
      </c>
      <c r="C38" s="132" t="str">
        <f>INDEX('Step 3'!$D$6:$D$136,MATCH(Scenes!B38,'Step 3'!$B$6:$B$136,0))&amp;""</f>
        <v/>
      </c>
      <c r="D38" s="194">
        <v>0</v>
      </c>
      <c r="E38" s="195"/>
      <c r="F38" s="195"/>
      <c r="G38" s="195"/>
      <c r="H38" s="194"/>
      <c r="I38" s="195"/>
      <c r="J38" s="192"/>
      <c r="K38" s="196">
        <v>0</v>
      </c>
      <c r="L38" s="17">
        <f t="shared" si="4"/>
        <v>0</v>
      </c>
      <c r="M38" s="16">
        <f t="shared" si="6"/>
        <v>0</v>
      </c>
      <c r="N38" s="27">
        <f t="shared" si="5"/>
        <v>0</v>
      </c>
      <c r="O38" s="26">
        <f t="shared" si="2"/>
        <v>0</v>
      </c>
      <c r="P38" s="41" t="str">
        <f t="shared" si="7"/>
        <v>Y</v>
      </c>
      <c r="Q38" s="201"/>
    </row>
    <row r="39" spans="2:17" x14ac:dyDescent="0.25">
      <c r="B39" s="8">
        <f t="shared" si="3"/>
        <v>35</v>
      </c>
      <c r="C39" s="132" t="str">
        <f>INDEX('Step 3'!$D$6:$D$136,MATCH(Scenes!B39,'Step 3'!$B$6:$B$136,0))&amp;""</f>
        <v/>
      </c>
      <c r="D39" s="194">
        <v>0</v>
      </c>
      <c r="E39" s="195"/>
      <c r="F39" s="195"/>
      <c r="G39" s="195"/>
      <c r="H39" s="194"/>
      <c r="I39" s="195"/>
      <c r="J39" s="192"/>
      <c r="K39" s="196">
        <v>0</v>
      </c>
      <c r="L39" s="17">
        <f t="shared" si="4"/>
        <v>0</v>
      </c>
      <c r="M39" s="16">
        <f t="shared" si="6"/>
        <v>0</v>
      </c>
      <c r="N39" s="27">
        <f t="shared" si="5"/>
        <v>0</v>
      </c>
      <c r="O39" s="26">
        <f t="shared" si="2"/>
        <v>0</v>
      </c>
      <c r="P39" s="41" t="str">
        <f t="shared" si="7"/>
        <v>Y</v>
      </c>
      <c r="Q39" s="201"/>
    </row>
    <row r="40" spans="2:17" x14ac:dyDescent="0.25">
      <c r="B40" s="8">
        <f t="shared" si="3"/>
        <v>36</v>
      </c>
      <c r="C40" s="132" t="str">
        <f>INDEX('Step 3'!$D$6:$D$136,MATCH(Scenes!B40,'Step 3'!$B$6:$B$136,0))&amp;""</f>
        <v/>
      </c>
      <c r="D40" s="194">
        <v>0</v>
      </c>
      <c r="E40" s="195"/>
      <c r="F40" s="195"/>
      <c r="G40" s="195"/>
      <c r="H40" s="194"/>
      <c r="I40" s="195"/>
      <c r="J40" s="192"/>
      <c r="K40" s="196">
        <v>0</v>
      </c>
      <c r="L40" s="17">
        <f t="shared" si="4"/>
        <v>0</v>
      </c>
      <c r="M40" s="16">
        <f t="shared" si="6"/>
        <v>0</v>
      </c>
      <c r="N40" s="27">
        <f t="shared" si="5"/>
        <v>0</v>
      </c>
      <c r="O40" s="26">
        <f t="shared" si="2"/>
        <v>0</v>
      </c>
      <c r="P40" s="41" t="str">
        <f t="shared" si="7"/>
        <v>Y</v>
      </c>
      <c r="Q40" s="201"/>
    </row>
    <row r="41" spans="2:17" x14ac:dyDescent="0.25">
      <c r="B41" s="8">
        <f t="shared" si="3"/>
        <v>37</v>
      </c>
      <c r="C41" s="132" t="str">
        <f>INDEX('Step 3'!$D$6:$D$136,MATCH(Scenes!B41,'Step 3'!$B$6:$B$136,0))&amp;""</f>
        <v/>
      </c>
      <c r="D41" s="194">
        <v>0</v>
      </c>
      <c r="E41" s="195"/>
      <c r="F41" s="195"/>
      <c r="G41" s="195"/>
      <c r="H41" s="194"/>
      <c r="I41" s="195"/>
      <c r="J41" s="192"/>
      <c r="K41" s="196">
        <v>0</v>
      </c>
      <c r="L41" s="17">
        <f t="shared" si="4"/>
        <v>0</v>
      </c>
      <c r="M41" s="16">
        <f t="shared" si="6"/>
        <v>0</v>
      </c>
      <c r="N41" s="27">
        <f t="shared" si="5"/>
        <v>0</v>
      </c>
      <c r="O41" s="26">
        <f t="shared" si="2"/>
        <v>0</v>
      </c>
      <c r="P41" s="41" t="str">
        <f t="shared" si="7"/>
        <v>Y</v>
      </c>
      <c r="Q41" s="201"/>
    </row>
    <row r="42" spans="2:17" x14ac:dyDescent="0.25">
      <c r="B42" s="8">
        <f t="shared" si="3"/>
        <v>38</v>
      </c>
      <c r="C42" s="132" t="str">
        <f>INDEX('Step 3'!$D$6:$D$136,MATCH(Scenes!B42,'Step 3'!$B$6:$B$136,0))&amp;""</f>
        <v/>
      </c>
      <c r="D42" s="194">
        <v>0</v>
      </c>
      <c r="E42" s="195"/>
      <c r="F42" s="195"/>
      <c r="G42" s="195"/>
      <c r="H42" s="194"/>
      <c r="I42" s="195"/>
      <c r="J42" s="192"/>
      <c r="K42" s="196">
        <v>0</v>
      </c>
      <c r="L42" s="17">
        <f t="shared" si="4"/>
        <v>0</v>
      </c>
      <c r="M42" s="16">
        <f t="shared" si="6"/>
        <v>0</v>
      </c>
      <c r="N42" s="27">
        <f t="shared" si="5"/>
        <v>0</v>
      </c>
      <c r="O42" s="26">
        <f t="shared" si="2"/>
        <v>0</v>
      </c>
      <c r="P42" s="41" t="str">
        <f t="shared" si="7"/>
        <v>Y</v>
      </c>
      <c r="Q42" s="201"/>
    </row>
    <row r="43" spans="2:17" x14ac:dyDescent="0.25">
      <c r="B43" s="8">
        <f t="shared" si="3"/>
        <v>39</v>
      </c>
      <c r="C43" s="132" t="str">
        <f>INDEX('Step 3'!$D$6:$D$136,MATCH(Scenes!B43,'Step 3'!$B$6:$B$136,0))&amp;""</f>
        <v/>
      </c>
      <c r="D43" s="194">
        <v>0</v>
      </c>
      <c r="E43" s="195"/>
      <c r="F43" s="195"/>
      <c r="G43" s="195"/>
      <c r="H43" s="194"/>
      <c r="I43" s="195"/>
      <c r="J43" s="192"/>
      <c r="K43" s="196">
        <v>0</v>
      </c>
      <c r="L43" s="17">
        <f t="shared" si="4"/>
        <v>0</v>
      </c>
      <c r="M43" s="16">
        <f t="shared" si="6"/>
        <v>0</v>
      </c>
      <c r="N43" s="27">
        <f t="shared" si="5"/>
        <v>0</v>
      </c>
      <c r="O43" s="26">
        <f t="shared" si="2"/>
        <v>0</v>
      </c>
      <c r="P43" s="41" t="str">
        <f t="shared" si="7"/>
        <v>Y</v>
      </c>
      <c r="Q43" s="201"/>
    </row>
    <row r="44" spans="2:17" x14ac:dyDescent="0.25">
      <c r="B44" s="8">
        <f t="shared" si="3"/>
        <v>40</v>
      </c>
      <c r="C44" s="132" t="str">
        <f>INDEX('Step 3'!$D$6:$D$136,MATCH(Scenes!B44,'Step 3'!$B$6:$B$136,0))&amp;""</f>
        <v/>
      </c>
      <c r="D44" s="194">
        <v>0</v>
      </c>
      <c r="E44" s="195"/>
      <c r="F44" s="195"/>
      <c r="G44" s="195"/>
      <c r="H44" s="194"/>
      <c r="I44" s="195"/>
      <c r="J44" s="192"/>
      <c r="K44" s="196">
        <v>0</v>
      </c>
      <c r="L44" s="17">
        <f t="shared" si="4"/>
        <v>0</v>
      </c>
      <c r="M44" s="16">
        <f t="shared" si="6"/>
        <v>0</v>
      </c>
      <c r="N44" s="27">
        <f t="shared" si="5"/>
        <v>0</v>
      </c>
      <c r="O44" s="26">
        <f t="shared" si="2"/>
        <v>0</v>
      </c>
      <c r="P44" s="41" t="str">
        <f t="shared" si="7"/>
        <v>Y</v>
      </c>
      <c r="Q44" s="201"/>
    </row>
    <row r="45" spans="2:17" x14ac:dyDescent="0.25">
      <c r="B45" s="8">
        <f t="shared" si="3"/>
        <v>41</v>
      </c>
      <c r="C45" s="132" t="str">
        <f>INDEX('Step 3'!$D$6:$D$136,MATCH(Scenes!B45,'Step 3'!$B$6:$B$136,0))&amp;""</f>
        <v/>
      </c>
      <c r="D45" s="194">
        <v>0</v>
      </c>
      <c r="E45" s="195"/>
      <c r="F45" s="195"/>
      <c r="G45" s="195"/>
      <c r="H45" s="194"/>
      <c r="I45" s="195"/>
      <c r="J45" s="192"/>
      <c r="K45" s="196">
        <v>0</v>
      </c>
      <c r="L45" s="17">
        <f t="shared" si="4"/>
        <v>0</v>
      </c>
      <c r="M45" s="16">
        <f t="shared" si="6"/>
        <v>0</v>
      </c>
      <c r="N45" s="27">
        <f t="shared" si="5"/>
        <v>0</v>
      </c>
      <c r="O45" s="26">
        <f t="shared" si="2"/>
        <v>0</v>
      </c>
      <c r="P45" s="41" t="str">
        <f t="shared" si="7"/>
        <v>Y</v>
      </c>
      <c r="Q45" s="201"/>
    </row>
    <row r="46" spans="2:17" x14ac:dyDescent="0.25">
      <c r="B46" s="8">
        <f t="shared" si="3"/>
        <v>42</v>
      </c>
      <c r="C46" s="132" t="str">
        <f>INDEX('Step 3'!$D$6:$D$136,MATCH(Scenes!B46,'Step 3'!$B$6:$B$136,0))&amp;""</f>
        <v/>
      </c>
      <c r="D46" s="194">
        <v>0</v>
      </c>
      <c r="E46" s="195"/>
      <c r="F46" s="195"/>
      <c r="G46" s="195"/>
      <c r="H46" s="194"/>
      <c r="I46" s="195"/>
      <c r="J46" s="192"/>
      <c r="K46" s="196">
        <v>0</v>
      </c>
      <c r="L46" s="17">
        <f t="shared" si="4"/>
        <v>0</v>
      </c>
      <c r="M46" s="16">
        <f t="shared" si="6"/>
        <v>0</v>
      </c>
      <c r="N46" s="27">
        <f t="shared" si="5"/>
        <v>0</v>
      </c>
      <c r="O46" s="26">
        <f t="shared" si="2"/>
        <v>0</v>
      </c>
      <c r="P46" s="41" t="str">
        <f t="shared" si="7"/>
        <v>Y</v>
      </c>
      <c r="Q46" s="201"/>
    </row>
    <row r="47" spans="2:17" x14ac:dyDescent="0.25">
      <c r="B47" s="8">
        <f t="shared" si="3"/>
        <v>43</v>
      </c>
      <c r="C47" s="132" t="str">
        <f>INDEX('Step 3'!$D$6:$D$136,MATCH(Scenes!B47,'Step 3'!$B$6:$B$136,0))&amp;""</f>
        <v/>
      </c>
      <c r="D47" s="194">
        <v>0</v>
      </c>
      <c r="E47" s="195"/>
      <c r="F47" s="195"/>
      <c r="G47" s="195"/>
      <c r="H47" s="194"/>
      <c r="I47" s="195"/>
      <c r="J47" s="192"/>
      <c r="K47" s="196">
        <v>0</v>
      </c>
      <c r="L47" s="17">
        <f t="shared" si="4"/>
        <v>0</v>
      </c>
      <c r="M47" s="16">
        <f t="shared" si="6"/>
        <v>0</v>
      </c>
      <c r="N47" s="27">
        <f t="shared" si="5"/>
        <v>0</v>
      </c>
      <c r="O47" s="26">
        <f t="shared" si="2"/>
        <v>0</v>
      </c>
      <c r="P47" s="41" t="str">
        <f t="shared" si="7"/>
        <v>Y</v>
      </c>
      <c r="Q47" s="201"/>
    </row>
    <row r="48" spans="2:17" x14ac:dyDescent="0.25">
      <c r="B48" s="8">
        <f t="shared" si="3"/>
        <v>44</v>
      </c>
      <c r="C48" s="132" t="str">
        <f>INDEX('Step 3'!$D$6:$D$136,MATCH(Scenes!B48,'Step 3'!$B$6:$B$136,0))&amp;""</f>
        <v/>
      </c>
      <c r="D48" s="194">
        <v>0</v>
      </c>
      <c r="E48" s="195"/>
      <c r="F48" s="195"/>
      <c r="G48" s="195"/>
      <c r="H48" s="194"/>
      <c r="I48" s="195"/>
      <c r="J48" s="192"/>
      <c r="K48" s="196">
        <v>0</v>
      </c>
      <c r="L48" s="17">
        <f t="shared" si="4"/>
        <v>0</v>
      </c>
      <c r="M48" s="16">
        <f t="shared" si="6"/>
        <v>0</v>
      </c>
      <c r="N48" s="27">
        <f t="shared" si="5"/>
        <v>0</v>
      </c>
      <c r="O48" s="26">
        <f t="shared" si="2"/>
        <v>0</v>
      </c>
      <c r="P48" s="41" t="str">
        <f t="shared" si="7"/>
        <v>Y</v>
      </c>
      <c r="Q48" s="201"/>
    </row>
    <row r="49" spans="2:17" x14ac:dyDescent="0.25">
      <c r="B49" s="8">
        <f t="shared" si="3"/>
        <v>45</v>
      </c>
      <c r="C49" s="132" t="str">
        <f>INDEX('Step 3'!$D$6:$D$136,MATCH(Scenes!B49,'Step 3'!$B$6:$B$136,0))&amp;""</f>
        <v/>
      </c>
      <c r="D49" s="194">
        <v>0</v>
      </c>
      <c r="E49" s="195"/>
      <c r="F49" s="195"/>
      <c r="G49" s="195"/>
      <c r="H49" s="194"/>
      <c r="I49" s="195"/>
      <c r="J49" s="192"/>
      <c r="K49" s="196">
        <v>0</v>
      </c>
      <c r="L49" s="17">
        <f t="shared" si="4"/>
        <v>0</v>
      </c>
      <c r="M49" s="16">
        <f t="shared" si="6"/>
        <v>0</v>
      </c>
      <c r="N49" s="27">
        <f t="shared" si="5"/>
        <v>0</v>
      </c>
      <c r="O49" s="26">
        <f t="shared" si="2"/>
        <v>0</v>
      </c>
      <c r="P49" s="41" t="str">
        <f t="shared" si="7"/>
        <v>Y</v>
      </c>
      <c r="Q49" s="201"/>
    </row>
    <row r="50" spans="2:17" x14ac:dyDescent="0.25">
      <c r="B50" s="8">
        <f t="shared" si="3"/>
        <v>46</v>
      </c>
      <c r="C50" s="132" t="str">
        <f>INDEX('Step 3'!$D$6:$D$136,MATCH(Scenes!B50,'Step 3'!$B$6:$B$136,0))&amp;""</f>
        <v/>
      </c>
      <c r="D50" s="194">
        <v>0</v>
      </c>
      <c r="E50" s="195"/>
      <c r="F50" s="195"/>
      <c r="G50" s="195"/>
      <c r="H50" s="194"/>
      <c r="I50" s="195"/>
      <c r="J50" s="192"/>
      <c r="K50" s="196">
        <v>0</v>
      </c>
      <c r="L50" s="17">
        <f t="shared" si="4"/>
        <v>0</v>
      </c>
      <c r="M50" s="16">
        <f t="shared" si="6"/>
        <v>0</v>
      </c>
      <c r="N50" s="27">
        <f t="shared" si="5"/>
        <v>0</v>
      </c>
      <c r="O50" s="26">
        <f t="shared" si="2"/>
        <v>0</v>
      </c>
      <c r="P50" s="41" t="str">
        <f t="shared" si="7"/>
        <v>Y</v>
      </c>
      <c r="Q50" s="201"/>
    </row>
    <row r="51" spans="2:17" x14ac:dyDescent="0.25">
      <c r="B51" s="8">
        <f t="shared" si="3"/>
        <v>47</v>
      </c>
      <c r="C51" s="132" t="str">
        <f>INDEX('Step 3'!$D$6:$D$136,MATCH(Scenes!B51,'Step 3'!$B$6:$B$136,0))&amp;""</f>
        <v/>
      </c>
      <c r="D51" s="194">
        <v>0</v>
      </c>
      <c r="E51" s="195"/>
      <c r="F51" s="195"/>
      <c r="G51" s="195"/>
      <c r="H51" s="194"/>
      <c r="I51" s="195"/>
      <c r="J51" s="192"/>
      <c r="K51" s="196">
        <v>0</v>
      </c>
      <c r="L51" s="17">
        <f t="shared" si="4"/>
        <v>0</v>
      </c>
      <c r="M51" s="16">
        <f t="shared" si="6"/>
        <v>0</v>
      </c>
      <c r="N51" s="27">
        <f t="shared" si="5"/>
        <v>0</v>
      </c>
      <c r="O51" s="26">
        <f t="shared" si="2"/>
        <v>0</v>
      </c>
      <c r="P51" s="41" t="str">
        <f t="shared" si="7"/>
        <v>Y</v>
      </c>
      <c r="Q51" s="201"/>
    </row>
    <row r="52" spans="2:17" x14ac:dyDescent="0.25">
      <c r="B52" s="8">
        <f t="shared" si="3"/>
        <v>48</v>
      </c>
      <c r="C52" s="132" t="str">
        <f>INDEX('Step 3'!$D$6:$D$136,MATCH(Scenes!B52,'Step 3'!$B$6:$B$136,0))&amp;""</f>
        <v/>
      </c>
      <c r="D52" s="194">
        <v>0</v>
      </c>
      <c r="E52" s="195"/>
      <c r="F52" s="195"/>
      <c r="G52" s="195"/>
      <c r="H52" s="194"/>
      <c r="I52" s="195"/>
      <c r="J52" s="192"/>
      <c r="K52" s="196">
        <v>0</v>
      </c>
      <c r="L52" s="17">
        <f t="shared" si="4"/>
        <v>0</v>
      </c>
      <c r="M52" s="16">
        <f t="shared" si="6"/>
        <v>0</v>
      </c>
      <c r="N52" s="27">
        <f t="shared" si="5"/>
        <v>0</v>
      </c>
      <c r="O52" s="26">
        <f t="shared" si="2"/>
        <v>0</v>
      </c>
      <c r="P52" s="41" t="str">
        <f t="shared" si="7"/>
        <v>Y</v>
      </c>
      <c r="Q52" s="201"/>
    </row>
    <row r="53" spans="2:17" x14ac:dyDescent="0.25">
      <c r="B53" s="8">
        <f t="shared" si="3"/>
        <v>49</v>
      </c>
      <c r="C53" s="132" t="str">
        <f>INDEX('Step 3'!$D$6:$D$136,MATCH(Scenes!B53,'Step 3'!$B$6:$B$136,0))&amp;""</f>
        <v/>
      </c>
      <c r="D53" s="194">
        <v>0</v>
      </c>
      <c r="E53" s="195"/>
      <c r="F53" s="195"/>
      <c r="G53" s="195"/>
      <c r="H53" s="194"/>
      <c r="I53" s="195"/>
      <c r="J53" s="192"/>
      <c r="K53" s="196">
        <v>0</v>
      </c>
      <c r="L53" s="17">
        <f t="shared" si="4"/>
        <v>0</v>
      </c>
      <c r="M53" s="16">
        <f t="shared" si="6"/>
        <v>0</v>
      </c>
      <c r="N53" s="27">
        <f t="shared" si="5"/>
        <v>0</v>
      </c>
      <c r="O53" s="26">
        <f t="shared" si="2"/>
        <v>0</v>
      </c>
      <c r="P53" s="41" t="str">
        <f t="shared" si="7"/>
        <v>Y</v>
      </c>
      <c r="Q53" s="201"/>
    </row>
    <row r="54" spans="2:17" x14ac:dyDescent="0.25">
      <c r="B54" s="8">
        <f t="shared" si="3"/>
        <v>50</v>
      </c>
      <c r="C54" s="132" t="str">
        <f>INDEX('Step 3'!$D$6:$D$136,MATCH(Scenes!B54,'Step 3'!$B$6:$B$136,0))&amp;""</f>
        <v/>
      </c>
      <c r="D54" s="194">
        <v>0</v>
      </c>
      <c r="E54" s="195"/>
      <c r="F54" s="195"/>
      <c r="G54" s="195"/>
      <c r="H54" s="194"/>
      <c r="I54" s="195"/>
      <c r="J54" s="192"/>
      <c r="K54" s="196">
        <v>0</v>
      </c>
      <c r="L54" s="17">
        <f t="shared" si="4"/>
        <v>0</v>
      </c>
      <c r="M54" s="16">
        <f t="shared" si="6"/>
        <v>0</v>
      </c>
      <c r="N54" s="27">
        <f t="shared" si="5"/>
        <v>0</v>
      </c>
      <c r="O54" s="26">
        <f t="shared" si="2"/>
        <v>0</v>
      </c>
      <c r="P54" s="41" t="str">
        <f t="shared" si="7"/>
        <v>Y</v>
      </c>
      <c r="Q54" s="201"/>
    </row>
    <row r="55" spans="2:17" x14ac:dyDescent="0.25">
      <c r="B55" s="8">
        <f t="shared" si="3"/>
        <v>51</v>
      </c>
      <c r="C55" s="132" t="str">
        <f>INDEX('Step 3'!$D$6:$D$136,MATCH(Scenes!B55,'Step 3'!$B$6:$B$136,0))&amp;""</f>
        <v/>
      </c>
      <c r="D55" s="194">
        <v>0</v>
      </c>
      <c r="E55" s="195"/>
      <c r="F55" s="195"/>
      <c r="G55" s="195"/>
      <c r="H55" s="194"/>
      <c r="I55" s="195"/>
      <c r="J55" s="192"/>
      <c r="K55" s="196">
        <v>0</v>
      </c>
      <c r="L55" s="17">
        <f t="shared" si="4"/>
        <v>0</v>
      </c>
      <c r="M55" s="16">
        <f t="shared" si="6"/>
        <v>0</v>
      </c>
      <c r="N55" s="27">
        <f t="shared" si="5"/>
        <v>0</v>
      </c>
      <c r="O55" s="26">
        <f t="shared" si="2"/>
        <v>0</v>
      </c>
      <c r="P55" s="41" t="str">
        <f t="shared" si="7"/>
        <v>Y</v>
      </c>
      <c r="Q55" s="201"/>
    </row>
    <row r="56" spans="2:17" x14ac:dyDescent="0.25">
      <c r="B56" s="8">
        <f t="shared" si="3"/>
        <v>52</v>
      </c>
      <c r="C56" s="132" t="str">
        <f>INDEX('Step 3'!$D$6:$D$136,MATCH(Scenes!B56,'Step 3'!$B$6:$B$136,0))&amp;""</f>
        <v/>
      </c>
      <c r="D56" s="194">
        <v>0</v>
      </c>
      <c r="E56" s="195"/>
      <c r="F56" s="195"/>
      <c r="G56" s="195"/>
      <c r="H56" s="194"/>
      <c r="I56" s="195"/>
      <c r="J56" s="192"/>
      <c r="K56" s="196">
        <v>0</v>
      </c>
      <c r="L56" s="17">
        <f t="shared" si="4"/>
        <v>0</v>
      </c>
      <c r="M56" s="16">
        <f t="shared" si="6"/>
        <v>0</v>
      </c>
      <c r="N56" s="27">
        <f t="shared" si="5"/>
        <v>0</v>
      </c>
      <c r="O56" s="26">
        <f t="shared" si="2"/>
        <v>0</v>
      </c>
      <c r="P56" s="41" t="str">
        <f t="shared" si="7"/>
        <v>Y</v>
      </c>
      <c r="Q56" s="201"/>
    </row>
    <row r="57" spans="2:17" x14ac:dyDescent="0.25">
      <c r="B57" s="8">
        <f t="shared" si="3"/>
        <v>53</v>
      </c>
      <c r="C57" s="132" t="str">
        <f>INDEX('Step 3'!$D$6:$D$136,MATCH(Scenes!B57,'Step 3'!$B$6:$B$136,0))&amp;""</f>
        <v/>
      </c>
      <c r="D57" s="194">
        <v>0</v>
      </c>
      <c r="E57" s="195"/>
      <c r="F57" s="195"/>
      <c r="G57" s="195"/>
      <c r="H57" s="194"/>
      <c r="I57" s="195"/>
      <c r="J57" s="192"/>
      <c r="K57" s="196">
        <v>0</v>
      </c>
      <c r="L57" s="17">
        <f t="shared" si="4"/>
        <v>0</v>
      </c>
      <c r="M57" s="16">
        <f t="shared" si="6"/>
        <v>0</v>
      </c>
      <c r="N57" s="27">
        <f t="shared" si="5"/>
        <v>0</v>
      </c>
      <c r="O57" s="26">
        <f t="shared" si="2"/>
        <v>0</v>
      </c>
      <c r="P57" s="41" t="str">
        <f t="shared" si="7"/>
        <v>Y</v>
      </c>
      <c r="Q57" s="201"/>
    </row>
    <row r="58" spans="2:17" x14ac:dyDescent="0.25">
      <c r="B58" s="8">
        <f t="shared" si="3"/>
        <v>54</v>
      </c>
      <c r="C58" s="132" t="str">
        <f>INDEX('Step 3'!$D$6:$D$136,MATCH(Scenes!B58,'Step 3'!$B$6:$B$136,0))&amp;""</f>
        <v/>
      </c>
      <c r="D58" s="194">
        <v>0</v>
      </c>
      <c r="E58" s="195"/>
      <c r="F58" s="195"/>
      <c r="G58" s="195"/>
      <c r="H58" s="194"/>
      <c r="I58" s="195"/>
      <c r="J58" s="192"/>
      <c r="K58" s="196">
        <v>0</v>
      </c>
      <c r="L58" s="17">
        <f t="shared" si="4"/>
        <v>0</v>
      </c>
      <c r="M58" s="16">
        <f t="shared" si="6"/>
        <v>0</v>
      </c>
      <c r="N58" s="27">
        <f t="shared" si="5"/>
        <v>0</v>
      </c>
      <c r="O58" s="26">
        <f t="shared" si="2"/>
        <v>0</v>
      </c>
      <c r="P58" s="41" t="str">
        <f t="shared" si="7"/>
        <v>Y</v>
      </c>
      <c r="Q58" s="201"/>
    </row>
    <row r="59" spans="2:17" x14ac:dyDescent="0.25">
      <c r="B59" s="8">
        <f t="shared" si="3"/>
        <v>55</v>
      </c>
      <c r="C59" s="132" t="str">
        <f>INDEX('Step 3'!$D$6:$D$136,MATCH(Scenes!B59,'Step 3'!$B$6:$B$136,0))&amp;""</f>
        <v/>
      </c>
      <c r="D59" s="194">
        <v>0</v>
      </c>
      <c r="E59" s="195"/>
      <c r="F59" s="195"/>
      <c r="G59" s="195"/>
      <c r="H59" s="194"/>
      <c r="I59" s="195"/>
      <c r="J59" s="192"/>
      <c r="K59" s="196">
        <v>0</v>
      </c>
      <c r="L59" s="17">
        <f t="shared" si="4"/>
        <v>0</v>
      </c>
      <c r="M59" s="16">
        <f t="shared" si="6"/>
        <v>0</v>
      </c>
      <c r="N59" s="27">
        <f t="shared" si="5"/>
        <v>0</v>
      </c>
      <c r="O59" s="26">
        <f t="shared" si="2"/>
        <v>0</v>
      </c>
      <c r="P59" s="41" t="str">
        <f t="shared" si="7"/>
        <v>Y</v>
      </c>
      <c r="Q59" s="201"/>
    </row>
    <row r="60" spans="2:17" x14ac:dyDescent="0.25">
      <c r="B60" s="8">
        <f t="shared" si="3"/>
        <v>56</v>
      </c>
      <c r="C60" s="132" t="str">
        <f>INDEX('Step 3'!$D$6:$D$136,MATCH(Scenes!B60,'Step 3'!$B$6:$B$136,0))&amp;""</f>
        <v/>
      </c>
      <c r="D60" s="194">
        <v>0</v>
      </c>
      <c r="E60" s="195"/>
      <c r="F60" s="195"/>
      <c r="G60" s="195"/>
      <c r="H60" s="194"/>
      <c r="I60" s="195"/>
      <c r="J60" s="192"/>
      <c r="K60" s="196">
        <v>0</v>
      </c>
      <c r="L60" s="17">
        <f t="shared" si="4"/>
        <v>0</v>
      </c>
      <c r="M60" s="16">
        <f t="shared" si="6"/>
        <v>0</v>
      </c>
      <c r="N60" s="27">
        <f t="shared" si="5"/>
        <v>0</v>
      </c>
      <c r="O60" s="26">
        <f t="shared" si="2"/>
        <v>0</v>
      </c>
      <c r="P60" s="41" t="str">
        <f t="shared" si="7"/>
        <v>Y</v>
      </c>
      <c r="Q60" s="201"/>
    </row>
    <row r="61" spans="2:17" x14ac:dyDescent="0.25">
      <c r="B61" s="8">
        <f t="shared" ref="B61:B105" si="8">B60+1</f>
        <v>57</v>
      </c>
      <c r="C61" s="132" t="str">
        <f>INDEX('Step 3'!$D$6:$D$136,MATCH(Scenes!B61,'Step 3'!$B$6:$B$136,0))&amp;""</f>
        <v/>
      </c>
      <c r="D61" s="194">
        <v>0</v>
      </c>
      <c r="E61" s="195"/>
      <c r="F61" s="195"/>
      <c r="G61" s="195"/>
      <c r="H61" s="194"/>
      <c r="I61" s="195"/>
      <c r="J61" s="192"/>
      <c r="K61" s="196">
        <v>0</v>
      </c>
      <c r="L61" s="17">
        <f t="shared" ref="L61:L105" si="9">L60+K61</f>
        <v>0</v>
      </c>
      <c r="M61" s="16">
        <f t="shared" si="6"/>
        <v>0</v>
      </c>
      <c r="N61" s="27">
        <f t="shared" ref="N61:N105" si="10">N60+M61</f>
        <v>0</v>
      </c>
      <c r="O61" s="26">
        <f t="shared" si="2"/>
        <v>0</v>
      </c>
      <c r="P61" s="41" t="str">
        <f t="shared" si="7"/>
        <v>Y</v>
      </c>
      <c r="Q61" s="201"/>
    </row>
    <row r="62" spans="2:17" x14ac:dyDescent="0.25">
      <c r="B62" s="8">
        <f t="shared" si="8"/>
        <v>58</v>
      </c>
      <c r="C62" s="132" t="str">
        <f>INDEX('Step 3'!$D$6:$D$136,MATCH(Scenes!B62,'Step 3'!$B$6:$B$136,0))&amp;""</f>
        <v/>
      </c>
      <c r="D62" s="194">
        <v>0</v>
      </c>
      <c r="E62" s="195"/>
      <c r="F62" s="195"/>
      <c r="G62" s="195"/>
      <c r="H62" s="194"/>
      <c r="I62" s="195"/>
      <c r="J62" s="192"/>
      <c r="K62" s="196">
        <v>0</v>
      </c>
      <c r="L62" s="17">
        <f t="shared" si="9"/>
        <v>0</v>
      </c>
      <c r="M62" s="16">
        <f t="shared" si="6"/>
        <v>0</v>
      </c>
      <c r="N62" s="27">
        <f t="shared" si="10"/>
        <v>0</v>
      </c>
      <c r="O62" s="26">
        <f t="shared" si="2"/>
        <v>0</v>
      </c>
      <c r="P62" s="41" t="str">
        <f t="shared" si="7"/>
        <v>Y</v>
      </c>
      <c r="Q62" s="201"/>
    </row>
    <row r="63" spans="2:17" x14ac:dyDescent="0.25">
      <c r="B63" s="8">
        <f t="shared" si="8"/>
        <v>59</v>
      </c>
      <c r="C63" s="132" t="str">
        <f>INDEX('Step 3'!$D$6:$D$136,MATCH(Scenes!B63,'Step 3'!$B$6:$B$136,0))&amp;""</f>
        <v/>
      </c>
      <c r="D63" s="194">
        <v>0</v>
      </c>
      <c r="E63" s="195"/>
      <c r="F63" s="195"/>
      <c r="G63" s="195"/>
      <c r="H63" s="194"/>
      <c r="I63" s="195"/>
      <c r="J63" s="192"/>
      <c r="K63" s="196">
        <v>0</v>
      </c>
      <c r="L63" s="17">
        <f t="shared" si="9"/>
        <v>0</v>
      </c>
      <c r="M63" s="16">
        <f t="shared" si="6"/>
        <v>0</v>
      </c>
      <c r="N63" s="27">
        <f t="shared" si="10"/>
        <v>0</v>
      </c>
      <c r="O63" s="26">
        <f t="shared" si="2"/>
        <v>0</v>
      </c>
      <c r="P63" s="41" t="str">
        <f t="shared" si="7"/>
        <v>Y</v>
      </c>
      <c r="Q63" s="201"/>
    </row>
    <row r="64" spans="2:17" x14ac:dyDescent="0.25">
      <c r="B64" s="8">
        <f t="shared" si="8"/>
        <v>60</v>
      </c>
      <c r="C64" s="132" t="str">
        <f>INDEX('Step 3'!$D$6:$D$136,MATCH(Scenes!B64,'Step 3'!$B$6:$B$136,0))&amp;""</f>
        <v/>
      </c>
      <c r="D64" s="194">
        <v>0</v>
      </c>
      <c r="E64" s="195"/>
      <c r="F64" s="195"/>
      <c r="G64" s="195"/>
      <c r="H64" s="194"/>
      <c r="I64" s="195"/>
      <c r="J64" s="192"/>
      <c r="K64" s="196">
        <v>0</v>
      </c>
      <c r="L64" s="17">
        <f t="shared" si="9"/>
        <v>0</v>
      </c>
      <c r="M64" s="16">
        <f t="shared" si="6"/>
        <v>0</v>
      </c>
      <c r="N64" s="27">
        <f t="shared" si="10"/>
        <v>0</v>
      </c>
      <c r="O64" s="26">
        <f t="shared" si="2"/>
        <v>0</v>
      </c>
      <c r="P64" s="41" t="str">
        <f t="shared" si="7"/>
        <v>Y</v>
      </c>
      <c r="Q64" s="201"/>
    </row>
    <row r="65" spans="2:17" x14ac:dyDescent="0.25">
      <c r="B65" s="8">
        <f t="shared" si="8"/>
        <v>61</v>
      </c>
      <c r="C65" s="132" t="str">
        <f>INDEX('Step 3'!$D$6:$D$136,MATCH(Scenes!B65,'Step 3'!$B$6:$B$136,0))&amp;""</f>
        <v/>
      </c>
      <c r="D65" s="194">
        <v>0</v>
      </c>
      <c r="E65" s="195"/>
      <c r="F65" s="195"/>
      <c r="G65" s="195"/>
      <c r="H65" s="194"/>
      <c r="I65" s="195"/>
      <c r="J65" s="192"/>
      <c r="K65" s="196">
        <v>0</v>
      </c>
      <c r="L65" s="17">
        <f t="shared" si="9"/>
        <v>0</v>
      </c>
      <c r="M65" s="16">
        <f t="shared" si="6"/>
        <v>0</v>
      </c>
      <c r="N65" s="27">
        <f t="shared" si="10"/>
        <v>0</v>
      </c>
      <c r="O65" s="26">
        <f t="shared" si="2"/>
        <v>0</v>
      </c>
      <c r="P65" s="41" t="str">
        <f t="shared" si="7"/>
        <v>Y</v>
      </c>
      <c r="Q65" s="201"/>
    </row>
    <row r="66" spans="2:17" x14ac:dyDescent="0.25">
      <c r="B66" s="8">
        <f t="shared" si="8"/>
        <v>62</v>
      </c>
      <c r="C66" s="132" t="str">
        <f>INDEX('Step 3'!$D$6:$D$136,MATCH(Scenes!B66,'Step 3'!$B$6:$B$136,0))&amp;""</f>
        <v/>
      </c>
      <c r="D66" s="194">
        <v>0</v>
      </c>
      <c r="E66" s="195"/>
      <c r="F66" s="195"/>
      <c r="G66" s="195"/>
      <c r="H66" s="194"/>
      <c r="I66" s="195"/>
      <c r="J66" s="192"/>
      <c r="K66" s="196">
        <v>0</v>
      </c>
      <c r="L66" s="17">
        <f t="shared" si="9"/>
        <v>0</v>
      </c>
      <c r="M66" s="16">
        <f t="shared" si="6"/>
        <v>0</v>
      </c>
      <c r="N66" s="27">
        <f t="shared" si="10"/>
        <v>0</v>
      </c>
      <c r="O66" s="26">
        <f t="shared" si="2"/>
        <v>0</v>
      </c>
      <c r="P66" s="41" t="str">
        <f t="shared" si="7"/>
        <v>Y</v>
      </c>
      <c r="Q66" s="201"/>
    </row>
    <row r="67" spans="2:17" x14ac:dyDescent="0.25">
      <c r="B67" s="8">
        <f t="shared" si="8"/>
        <v>63</v>
      </c>
      <c r="C67" s="132" t="str">
        <f>INDEX('Step 3'!$D$6:$D$136,MATCH(Scenes!B67,'Step 3'!$B$6:$B$136,0))&amp;""</f>
        <v/>
      </c>
      <c r="D67" s="194">
        <v>0</v>
      </c>
      <c r="E67" s="195"/>
      <c r="F67" s="195"/>
      <c r="G67" s="195"/>
      <c r="H67" s="194"/>
      <c r="I67" s="195"/>
      <c r="J67" s="192"/>
      <c r="K67" s="196">
        <v>0</v>
      </c>
      <c r="L67" s="17">
        <f t="shared" si="9"/>
        <v>0</v>
      </c>
      <c r="M67" s="16">
        <f t="shared" si="6"/>
        <v>0</v>
      </c>
      <c r="N67" s="27">
        <f t="shared" si="10"/>
        <v>0</v>
      </c>
      <c r="O67" s="26">
        <f t="shared" si="2"/>
        <v>0</v>
      </c>
      <c r="P67" s="41" t="str">
        <f t="shared" si="7"/>
        <v>Y</v>
      </c>
      <c r="Q67" s="201"/>
    </row>
    <row r="68" spans="2:17" x14ac:dyDescent="0.25">
      <c r="B68" s="8">
        <f t="shared" si="8"/>
        <v>64</v>
      </c>
      <c r="C68" s="132" t="str">
        <f>INDEX('Step 3'!$D$6:$D$136,MATCH(Scenes!B68,'Step 3'!$B$6:$B$136,0))&amp;""</f>
        <v/>
      </c>
      <c r="D68" s="194">
        <v>0</v>
      </c>
      <c r="E68" s="195"/>
      <c r="F68" s="195"/>
      <c r="G68" s="195"/>
      <c r="H68" s="194"/>
      <c r="I68" s="195"/>
      <c r="J68" s="192"/>
      <c r="K68" s="196">
        <v>0</v>
      </c>
      <c r="L68" s="17">
        <f t="shared" si="9"/>
        <v>0</v>
      </c>
      <c r="M68" s="16">
        <f t="shared" si="6"/>
        <v>0</v>
      </c>
      <c r="N68" s="27">
        <f t="shared" si="10"/>
        <v>0</v>
      </c>
      <c r="O68" s="26">
        <f t="shared" si="2"/>
        <v>0</v>
      </c>
      <c r="P68" s="41" t="str">
        <f t="shared" si="7"/>
        <v>Y</v>
      </c>
      <c r="Q68" s="201"/>
    </row>
    <row r="69" spans="2:17" x14ac:dyDescent="0.25">
      <c r="B69" s="8">
        <f t="shared" si="8"/>
        <v>65</v>
      </c>
      <c r="C69" s="132" t="str">
        <f>INDEX('Step 3'!$D$6:$D$136,MATCH(Scenes!B69,'Step 3'!$B$6:$B$136,0))&amp;""</f>
        <v/>
      </c>
      <c r="D69" s="194">
        <v>0</v>
      </c>
      <c r="E69" s="195"/>
      <c r="F69" s="195"/>
      <c r="G69" s="195"/>
      <c r="H69" s="194"/>
      <c r="I69" s="195"/>
      <c r="J69" s="192"/>
      <c r="K69" s="196">
        <v>0</v>
      </c>
      <c r="L69" s="17">
        <f t="shared" si="9"/>
        <v>0</v>
      </c>
      <c r="M69" s="16">
        <f t="shared" ref="M69:M100" si="11">IFERROR(word_count/scenes_count, 0)</f>
        <v>0</v>
      </c>
      <c r="N69" s="27">
        <f t="shared" si="10"/>
        <v>0</v>
      </c>
      <c r="O69" s="26">
        <f t="shared" si="2"/>
        <v>0</v>
      </c>
      <c r="P69" s="41" t="str">
        <f t="shared" ref="P69:P100" si="12">IF(C69="", "Y", "N" )</f>
        <v>Y</v>
      </c>
      <c r="Q69" s="201"/>
    </row>
    <row r="70" spans="2:17" x14ac:dyDescent="0.25">
      <c r="B70" s="8">
        <f t="shared" si="8"/>
        <v>66</v>
      </c>
      <c r="C70" s="132" t="str">
        <f>INDEX('Step 3'!$D$6:$D$136,MATCH(Scenes!B70,'Step 3'!$B$6:$B$136,0))&amp;""</f>
        <v/>
      </c>
      <c r="D70" s="194">
        <v>0</v>
      </c>
      <c r="E70" s="195"/>
      <c r="F70" s="195"/>
      <c r="G70" s="195"/>
      <c r="H70" s="194"/>
      <c r="I70" s="195"/>
      <c r="J70" s="192"/>
      <c r="K70" s="196">
        <v>0</v>
      </c>
      <c r="L70" s="17">
        <f t="shared" si="9"/>
        <v>0</v>
      </c>
      <c r="M70" s="16">
        <f t="shared" si="11"/>
        <v>0</v>
      </c>
      <c r="N70" s="27">
        <f t="shared" si="10"/>
        <v>0</v>
      </c>
      <c r="O70" s="26">
        <f t="shared" ref="O70:O124" si="13">LEN(TRIM(C70))</f>
        <v>0</v>
      </c>
      <c r="P70" s="41" t="str">
        <f t="shared" si="12"/>
        <v>Y</v>
      </c>
      <c r="Q70" s="201"/>
    </row>
    <row r="71" spans="2:17" x14ac:dyDescent="0.25">
      <c r="B71" s="8">
        <f t="shared" si="8"/>
        <v>67</v>
      </c>
      <c r="C71" s="132" t="str">
        <f>INDEX('Step 3'!$D$6:$D$136,MATCH(Scenes!B71,'Step 3'!$B$6:$B$136,0))&amp;""</f>
        <v/>
      </c>
      <c r="D71" s="194">
        <v>0</v>
      </c>
      <c r="E71" s="195"/>
      <c r="F71" s="195"/>
      <c r="G71" s="195"/>
      <c r="H71" s="194"/>
      <c r="I71" s="195"/>
      <c r="J71" s="192"/>
      <c r="K71" s="196">
        <v>0</v>
      </c>
      <c r="L71" s="17">
        <f t="shared" si="9"/>
        <v>0</v>
      </c>
      <c r="M71" s="16">
        <f t="shared" si="11"/>
        <v>0</v>
      </c>
      <c r="N71" s="27">
        <f t="shared" si="10"/>
        <v>0</v>
      </c>
      <c r="O71" s="26">
        <f t="shared" si="13"/>
        <v>0</v>
      </c>
      <c r="P71" s="41" t="str">
        <f t="shared" si="12"/>
        <v>Y</v>
      </c>
      <c r="Q71" s="201"/>
    </row>
    <row r="72" spans="2:17" x14ac:dyDescent="0.25">
      <c r="B72" s="8">
        <f t="shared" si="8"/>
        <v>68</v>
      </c>
      <c r="C72" s="132" t="str">
        <f>INDEX('Step 3'!$D$6:$D$136,MATCH(Scenes!B72,'Step 3'!$B$6:$B$136,0))&amp;""</f>
        <v/>
      </c>
      <c r="D72" s="194">
        <v>0</v>
      </c>
      <c r="E72" s="195"/>
      <c r="F72" s="195"/>
      <c r="G72" s="195"/>
      <c r="H72" s="194"/>
      <c r="I72" s="195"/>
      <c r="J72" s="192"/>
      <c r="K72" s="196">
        <v>0</v>
      </c>
      <c r="L72" s="17">
        <f t="shared" si="9"/>
        <v>0</v>
      </c>
      <c r="M72" s="16">
        <f t="shared" si="11"/>
        <v>0</v>
      </c>
      <c r="N72" s="27">
        <f t="shared" si="10"/>
        <v>0</v>
      </c>
      <c r="O72" s="26">
        <f t="shared" si="13"/>
        <v>0</v>
      </c>
      <c r="P72" s="41" t="str">
        <f t="shared" si="12"/>
        <v>Y</v>
      </c>
      <c r="Q72" s="201"/>
    </row>
    <row r="73" spans="2:17" x14ac:dyDescent="0.25">
      <c r="B73" s="8">
        <f t="shared" si="8"/>
        <v>69</v>
      </c>
      <c r="C73" s="132" t="str">
        <f>INDEX('Step 3'!$D$6:$D$136,MATCH(Scenes!B73,'Step 3'!$B$6:$B$136,0))&amp;""</f>
        <v/>
      </c>
      <c r="D73" s="194">
        <v>0</v>
      </c>
      <c r="E73" s="195"/>
      <c r="F73" s="195"/>
      <c r="G73" s="195"/>
      <c r="H73" s="194"/>
      <c r="I73" s="195"/>
      <c r="J73" s="192"/>
      <c r="K73" s="196">
        <v>0</v>
      </c>
      <c r="L73" s="17">
        <f t="shared" si="9"/>
        <v>0</v>
      </c>
      <c r="M73" s="16">
        <f t="shared" si="11"/>
        <v>0</v>
      </c>
      <c r="N73" s="27">
        <f t="shared" si="10"/>
        <v>0</v>
      </c>
      <c r="O73" s="26">
        <f t="shared" si="13"/>
        <v>0</v>
      </c>
      <c r="P73" s="41" t="str">
        <f t="shared" si="12"/>
        <v>Y</v>
      </c>
      <c r="Q73" s="201"/>
    </row>
    <row r="74" spans="2:17" x14ac:dyDescent="0.25">
      <c r="B74" s="8">
        <f t="shared" si="8"/>
        <v>70</v>
      </c>
      <c r="C74" s="132" t="str">
        <f>INDEX('Step 3'!$D$6:$D$136,MATCH(Scenes!B74,'Step 3'!$B$6:$B$136,0))&amp;""</f>
        <v/>
      </c>
      <c r="D74" s="194">
        <v>0</v>
      </c>
      <c r="E74" s="195"/>
      <c r="F74" s="195"/>
      <c r="G74" s="195"/>
      <c r="H74" s="194"/>
      <c r="I74" s="195"/>
      <c r="J74" s="192"/>
      <c r="K74" s="196">
        <v>0</v>
      </c>
      <c r="L74" s="17">
        <f t="shared" si="9"/>
        <v>0</v>
      </c>
      <c r="M74" s="16">
        <f t="shared" si="11"/>
        <v>0</v>
      </c>
      <c r="N74" s="27">
        <f t="shared" si="10"/>
        <v>0</v>
      </c>
      <c r="O74" s="26">
        <f t="shared" si="13"/>
        <v>0</v>
      </c>
      <c r="P74" s="41" t="str">
        <f t="shared" si="12"/>
        <v>Y</v>
      </c>
      <c r="Q74" s="201"/>
    </row>
    <row r="75" spans="2:17" x14ac:dyDescent="0.25">
      <c r="B75" s="8">
        <f t="shared" si="8"/>
        <v>71</v>
      </c>
      <c r="C75" s="132" t="str">
        <f>INDEX('Step 3'!$D$6:$D$136,MATCH(Scenes!B75,'Step 3'!$B$6:$B$136,0))&amp;""</f>
        <v/>
      </c>
      <c r="D75" s="194">
        <v>0</v>
      </c>
      <c r="E75" s="195"/>
      <c r="F75" s="195"/>
      <c r="G75" s="195"/>
      <c r="H75" s="194"/>
      <c r="I75" s="195"/>
      <c r="J75" s="192"/>
      <c r="K75" s="196">
        <v>0</v>
      </c>
      <c r="L75" s="17">
        <f t="shared" si="9"/>
        <v>0</v>
      </c>
      <c r="M75" s="16">
        <f t="shared" si="11"/>
        <v>0</v>
      </c>
      <c r="N75" s="27">
        <f t="shared" si="10"/>
        <v>0</v>
      </c>
      <c r="O75" s="26">
        <f t="shared" si="13"/>
        <v>0</v>
      </c>
      <c r="P75" s="41" t="str">
        <f t="shared" si="12"/>
        <v>Y</v>
      </c>
      <c r="Q75" s="201"/>
    </row>
    <row r="76" spans="2:17" x14ac:dyDescent="0.25">
      <c r="B76" s="8">
        <f t="shared" si="8"/>
        <v>72</v>
      </c>
      <c r="C76" s="132" t="str">
        <f>INDEX('Step 3'!$D$6:$D$136,MATCH(Scenes!B76,'Step 3'!$B$6:$B$136,0))&amp;""</f>
        <v/>
      </c>
      <c r="D76" s="194">
        <v>0</v>
      </c>
      <c r="E76" s="195"/>
      <c r="F76" s="195"/>
      <c r="G76" s="195"/>
      <c r="H76" s="194"/>
      <c r="I76" s="195"/>
      <c r="J76" s="192"/>
      <c r="K76" s="196">
        <v>0</v>
      </c>
      <c r="L76" s="17">
        <f t="shared" si="9"/>
        <v>0</v>
      </c>
      <c r="M76" s="16">
        <f t="shared" si="11"/>
        <v>0</v>
      </c>
      <c r="N76" s="27">
        <f t="shared" si="10"/>
        <v>0</v>
      </c>
      <c r="O76" s="26">
        <f t="shared" si="13"/>
        <v>0</v>
      </c>
      <c r="P76" s="41" t="str">
        <f t="shared" si="12"/>
        <v>Y</v>
      </c>
      <c r="Q76" s="201"/>
    </row>
    <row r="77" spans="2:17" x14ac:dyDescent="0.25">
      <c r="B77" s="8">
        <f t="shared" si="8"/>
        <v>73</v>
      </c>
      <c r="C77" s="132" t="str">
        <f>INDEX('Step 3'!$D$6:$D$136,MATCH(Scenes!B77,'Step 3'!$B$6:$B$136,0))&amp;""</f>
        <v/>
      </c>
      <c r="D77" s="194">
        <v>0</v>
      </c>
      <c r="E77" s="195"/>
      <c r="F77" s="195"/>
      <c r="G77" s="195"/>
      <c r="H77" s="194"/>
      <c r="I77" s="195"/>
      <c r="J77" s="192"/>
      <c r="K77" s="196">
        <v>0</v>
      </c>
      <c r="L77" s="17">
        <f t="shared" si="9"/>
        <v>0</v>
      </c>
      <c r="M77" s="16">
        <f t="shared" si="11"/>
        <v>0</v>
      </c>
      <c r="N77" s="27">
        <f t="shared" si="10"/>
        <v>0</v>
      </c>
      <c r="O77" s="26">
        <f t="shared" si="13"/>
        <v>0</v>
      </c>
      <c r="P77" s="41" t="str">
        <f t="shared" si="12"/>
        <v>Y</v>
      </c>
      <c r="Q77" s="201"/>
    </row>
    <row r="78" spans="2:17" x14ac:dyDescent="0.25">
      <c r="B78" s="8">
        <f t="shared" si="8"/>
        <v>74</v>
      </c>
      <c r="C78" s="132" t="str">
        <f>INDEX('Step 3'!$D$6:$D$136,MATCH(Scenes!B78,'Step 3'!$B$6:$B$136,0))&amp;""</f>
        <v/>
      </c>
      <c r="D78" s="194">
        <v>0</v>
      </c>
      <c r="E78" s="195"/>
      <c r="F78" s="195"/>
      <c r="G78" s="195"/>
      <c r="H78" s="194"/>
      <c r="I78" s="195"/>
      <c r="J78" s="192"/>
      <c r="K78" s="196">
        <v>0</v>
      </c>
      <c r="L78" s="17">
        <f t="shared" si="9"/>
        <v>0</v>
      </c>
      <c r="M78" s="16">
        <f t="shared" si="11"/>
        <v>0</v>
      </c>
      <c r="N78" s="27">
        <f t="shared" si="10"/>
        <v>0</v>
      </c>
      <c r="O78" s="26">
        <f t="shared" si="13"/>
        <v>0</v>
      </c>
      <c r="P78" s="41" t="str">
        <f t="shared" si="12"/>
        <v>Y</v>
      </c>
      <c r="Q78" s="201"/>
    </row>
    <row r="79" spans="2:17" x14ac:dyDescent="0.25">
      <c r="B79" s="8">
        <f t="shared" si="8"/>
        <v>75</v>
      </c>
      <c r="C79" s="132" t="str">
        <f>INDEX('Step 3'!$D$6:$D$136,MATCH(Scenes!B79,'Step 3'!$B$6:$B$136,0))&amp;""</f>
        <v/>
      </c>
      <c r="D79" s="194">
        <v>0</v>
      </c>
      <c r="E79" s="195"/>
      <c r="F79" s="195"/>
      <c r="G79" s="195"/>
      <c r="H79" s="194"/>
      <c r="I79" s="195"/>
      <c r="J79" s="192"/>
      <c r="K79" s="196">
        <v>0</v>
      </c>
      <c r="L79" s="17">
        <f t="shared" si="9"/>
        <v>0</v>
      </c>
      <c r="M79" s="16">
        <f t="shared" si="11"/>
        <v>0</v>
      </c>
      <c r="N79" s="27">
        <f t="shared" si="10"/>
        <v>0</v>
      </c>
      <c r="O79" s="26">
        <f t="shared" si="13"/>
        <v>0</v>
      </c>
      <c r="P79" s="41" t="str">
        <f t="shared" si="12"/>
        <v>Y</v>
      </c>
      <c r="Q79" s="201"/>
    </row>
    <row r="80" spans="2:17" x14ac:dyDescent="0.25">
      <c r="B80" s="8">
        <f t="shared" si="8"/>
        <v>76</v>
      </c>
      <c r="C80" s="132" t="str">
        <f>INDEX('Step 3'!$D$6:$D$136,MATCH(Scenes!B80,'Step 3'!$B$6:$B$136,0))&amp;""</f>
        <v/>
      </c>
      <c r="D80" s="194">
        <v>0</v>
      </c>
      <c r="E80" s="195"/>
      <c r="F80" s="195"/>
      <c r="G80" s="195"/>
      <c r="H80" s="194"/>
      <c r="I80" s="195"/>
      <c r="J80" s="192"/>
      <c r="K80" s="196">
        <v>0</v>
      </c>
      <c r="L80" s="17">
        <f t="shared" si="9"/>
        <v>0</v>
      </c>
      <c r="M80" s="16">
        <f t="shared" si="11"/>
        <v>0</v>
      </c>
      <c r="N80" s="27">
        <f t="shared" si="10"/>
        <v>0</v>
      </c>
      <c r="O80" s="26">
        <f t="shared" si="13"/>
        <v>0</v>
      </c>
      <c r="P80" s="41" t="str">
        <f t="shared" si="12"/>
        <v>Y</v>
      </c>
      <c r="Q80" s="201"/>
    </row>
    <row r="81" spans="2:17" x14ac:dyDescent="0.25">
      <c r="B81" s="8">
        <f t="shared" si="8"/>
        <v>77</v>
      </c>
      <c r="C81" s="132" t="str">
        <f>INDEX('Step 3'!$D$6:$D$136,MATCH(Scenes!B81,'Step 3'!$B$6:$B$136,0))&amp;""</f>
        <v/>
      </c>
      <c r="D81" s="194">
        <v>0</v>
      </c>
      <c r="E81" s="195"/>
      <c r="F81" s="195"/>
      <c r="G81" s="195"/>
      <c r="H81" s="194"/>
      <c r="I81" s="195"/>
      <c r="J81" s="192"/>
      <c r="K81" s="196">
        <v>0</v>
      </c>
      <c r="L81" s="17">
        <f t="shared" si="9"/>
        <v>0</v>
      </c>
      <c r="M81" s="16">
        <f t="shared" si="11"/>
        <v>0</v>
      </c>
      <c r="N81" s="27">
        <f t="shared" si="10"/>
        <v>0</v>
      </c>
      <c r="O81" s="26">
        <f t="shared" si="13"/>
        <v>0</v>
      </c>
      <c r="P81" s="41" t="str">
        <f t="shared" si="12"/>
        <v>Y</v>
      </c>
      <c r="Q81" s="201"/>
    </row>
    <row r="82" spans="2:17" x14ac:dyDescent="0.25">
      <c r="B82" s="8">
        <f t="shared" si="8"/>
        <v>78</v>
      </c>
      <c r="C82" s="132" t="str">
        <f>INDEX('Step 3'!$D$6:$D$136,MATCH(Scenes!B82,'Step 3'!$B$6:$B$136,0))&amp;""</f>
        <v/>
      </c>
      <c r="D82" s="194">
        <v>0</v>
      </c>
      <c r="E82" s="195"/>
      <c r="F82" s="195"/>
      <c r="G82" s="195"/>
      <c r="H82" s="194"/>
      <c r="I82" s="195"/>
      <c r="J82" s="192"/>
      <c r="K82" s="196">
        <v>0</v>
      </c>
      <c r="L82" s="17">
        <f t="shared" si="9"/>
        <v>0</v>
      </c>
      <c r="M82" s="16">
        <f t="shared" si="11"/>
        <v>0</v>
      </c>
      <c r="N82" s="27">
        <f t="shared" si="10"/>
        <v>0</v>
      </c>
      <c r="O82" s="26">
        <f t="shared" si="13"/>
        <v>0</v>
      </c>
      <c r="P82" s="41" t="str">
        <f t="shared" si="12"/>
        <v>Y</v>
      </c>
      <c r="Q82" s="201"/>
    </row>
    <row r="83" spans="2:17" x14ac:dyDescent="0.25">
      <c r="B83" s="8">
        <f t="shared" si="8"/>
        <v>79</v>
      </c>
      <c r="C83" s="132" t="str">
        <f>INDEX('Step 3'!$D$6:$D$136,MATCH(Scenes!B83,'Step 3'!$B$6:$B$136,0))&amp;""</f>
        <v/>
      </c>
      <c r="D83" s="194">
        <v>0</v>
      </c>
      <c r="E83" s="195"/>
      <c r="F83" s="195"/>
      <c r="G83" s="195"/>
      <c r="H83" s="194"/>
      <c r="I83" s="195"/>
      <c r="J83" s="192"/>
      <c r="K83" s="196">
        <v>0</v>
      </c>
      <c r="L83" s="17">
        <f t="shared" si="9"/>
        <v>0</v>
      </c>
      <c r="M83" s="16">
        <f t="shared" si="11"/>
        <v>0</v>
      </c>
      <c r="N83" s="27">
        <f t="shared" si="10"/>
        <v>0</v>
      </c>
      <c r="O83" s="26">
        <f t="shared" si="13"/>
        <v>0</v>
      </c>
      <c r="P83" s="41" t="str">
        <f t="shared" si="12"/>
        <v>Y</v>
      </c>
      <c r="Q83" s="201"/>
    </row>
    <row r="84" spans="2:17" x14ac:dyDescent="0.25">
      <c r="B84" s="8">
        <f t="shared" si="8"/>
        <v>80</v>
      </c>
      <c r="C84" s="132" t="str">
        <f>INDEX('Step 3'!$D$6:$D$136,MATCH(Scenes!B84,'Step 3'!$B$6:$B$136,0))&amp;""</f>
        <v/>
      </c>
      <c r="D84" s="194">
        <v>0</v>
      </c>
      <c r="E84" s="195"/>
      <c r="F84" s="195"/>
      <c r="G84" s="195"/>
      <c r="H84" s="194"/>
      <c r="I84" s="195"/>
      <c r="J84" s="192"/>
      <c r="K84" s="196">
        <v>0</v>
      </c>
      <c r="L84" s="17">
        <f t="shared" si="9"/>
        <v>0</v>
      </c>
      <c r="M84" s="16">
        <f t="shared" si="11"/>
        <v>0</v>
      </c>
      <c r="N84" s="27">
        <f t="shared" si="10"/>
        <v>0</v>
      </c>
      <c r="O84" s="26">
        <f t="shared" si="13"/>
        <v>0</v>
      </c>
      <c r="P84" s="41" t="str">
        <f t="shared" si="12"/>
        <v>Y</v>
      </c>
      <c r="Q84" s="201"/>
    </row>
    <row r="85" spans="2:17" x14ac:dyDescent="0.25">
      <c r="B85" s="8">
        <f t="shared" si="8"/>
        <v>81</v>
      </c>
      <c r="C85" s="132" t="str">
        <f>INDEX('Step 3'!$D$6:$D$136,MATCH(Scenes!B85,'Step 3'!$B$6:$B$136,0))&amp;""</f>
        <v/>
      </c>
      <c r="D85" s="194">
        <v>0</v>
      </c>
      <c r="E85" s="195"/>
      <c r="F85" s="195"/>
      <c r="G85" s="195"/>
      <c r="H85" s="194"/>
      <c r="I85" s="195"/>
      <c r="J85" s="192"/>
      <c r="K85" s="196">
        <v>0</v>
      </c>
      <c r="L85" s="17">
        <f t="shared" si="9"/>
        <v>0</v>
      </c>
      <c r="M85" s="16">
        <f t="shared" si="11"/>
        <v>0</v>
      </c>
      <c r="N85" s="27">
        <f t="shared" si="10"/>
        <v>0</v>
      </c>
      <c r="O85" s="26">
        <f t="shared" si="13"/>
        <v>0</v>
      </c>
      <c r="P85" s="41" t="str">
        <f t="shared" si="12"/>
        <v>Y</v>
      </c>
      <c r="Q85" s="201"/>
    </row>
    <row r="86" spans="2:17" x14ac:dyDescent="0.25">
      <c r="B86" s="8">
        <f t="shared" si="8"/>
        <v>82</v>
      </c>
      <c r="C86" s="132" t="str">
        <f>INDEX('Step 3'!$D$6:$D$136,MATCH(Scenes!B86,'Step 3'!$B$6:$B$136,0))&amp;""</f>
        <v/>
      </c>
      <c r="D86" s="194">
        <v>0</v>
      </c>
      <c r="E86" s="195"/>
      <c r="F86" s="195"/>
      <c r="G86" s="195"/>
      <c r="H86" s="194"/>
      <c r="I86" s="195"/>
      <c r="J86" s="192"/>
      <c r="K86" s="196">
        <v>0</v>
      </c>
      <c r="L86" s="17">
        <f t="shared" si="9"/>
        <v>0</v>
      </c>
      <c r="M86" s="16">
        <f t="shared" si="11"/>
        <v>0</v>
      </c>
      <c r="N86" s="27">
        <f t="shared" si="10"/>
        <v>0</v>
      </c>
      <c r="O86" s="26">
        <f t="shared" si="13"/>
        <v>0</v>
      </c>
      <c r="P86" s="41" t="str">
        <f t="shared" si="12"/>
        <v>Y</v>
      </c>
      <c r="Q86" s="201"/>
    </row>
    <row r="87" spans="2:17" x14ac:dyDescent="0.25">
      <c r="B87" s="8">
        <f t="shared" si="8"/>
        <v>83</v>
      </c>
      <c r="C87" s="132" t="str">
        <f>INDEX('Step 3'!$D$6:$D$136,MATCH(Scenes!B87,'Step 3'!$B$6:$B$136,0))&amp;""</f>
        <v/>
      </c>
      <c r="D87" s="194">
        <v>0</v>
      </c>
      <c r="E87" s="195"/>
      <c r="F87" s="195"/>
      <c r="G87" s="195"/>
      <c r="H87" s="194"/>
      <c r="I87" s="195"/>
      <c r="J87" s="192"/>
      <c r="K87" s="196">
        <v>0</v>
      </c>
      <c r="L87" s="17">
        <f t="shared" si="9"/>
        <v>0</v>
      </c>
      <c r="M87" s="16">
        <f t="shared" si="11"/>
        <v>0</v>
      </c>
      <c r="N87" s="27">
        <f t="shared" si="10"/>
        <v>0</v>
      </c>
      <c r="O87" s="26">
        <f t="shared" si="13"/>
        <v>0</v>
      </c>
      <c r="P87" s="41" t="str">
        <f t="shared" si="12"/>
        <v>Y</v>
      </c>
      <c r="Q87" s="201"/>
    </row>
    <row r="88" spans="2:17" x14ac:dyDescent="0.25">
      <c r="B88" s="8">
        <f t="shared" si="8"/>
        <v>84</v>
      </c>
      <c r="C88" s="132" t="str">
        <f>INDEX('Step 3'!$D$6:$D$136,MATCH(Scenes!B88,'Step 3'!$B$6:$B$136,0))&amp;""</f>
        <v/>
      </c>
      <c r="D88" s="194">
        <v>0</v>
      </c>
      <c r="E88" s="195"/>
      <c r="F88" s="195"/>
      <c r="G88" s="195"/>
      <c r="H88" s="194"/>
      <c r="I88" s="195"/>
      <c r="J88" s="192"/>
      <c r="K88" s="196">
        <v>0</v>
      </c>
      <c r="L88" s="17">
        <f t="shared" si="9"/>
        <v>0</v>
      </c>
      <c r="M88" s="16">
        <f t="shared" si="11"/>
        <v>0</v>
      </c>
      <c r="N88" s="27">
        <f t="shared" si="10"/>
        <v>0</v>
      </c>
      <c r="O88" s="26">
        <f t="shared" si="13"/>
        <v>0</v>
      </c>
      <c r="P88" s="41" t="str">
        <f t="shared" si="12"/>
        <v>Y</v>
      </c>
      <c r="Q88" s="201"/>
    </row>
    <row r="89" spans="2:17" x14ac:dyDescent="0.25">
      <c r="B89" s="8">
        <f t="shared" si="8"/>
        <v>85</v>
      </c>
      <c r="C89" s="132" t="str">
        <f>INDEX('Step 3'!$D$6:$D$136,MATCH(Scenes!B89,'Step 3'!$B$6:$B$136,0))&amp;""</f>
        <v/>
      </c>
      <c r="D89" s="194">
        <v>0</v>
      </c>
      <c r="E89" s="195"/>
      <c r="F89" s="195"/>
      <c r="G89" s="195"/>
      <c r="H89" s="194"/>
      <c r="I89" s="195"/>
      <c r="J89" s="192"/>
      <c r="K89" s="196">
        <v>0</v>
      </c>
      <c r="L89" s="17">
        <f t="shared" si="9"/>
        <v>0</v>
      </c>
      <c r="M89" s="16">
        <f t="shared" si="11"/>
        <v>0</v>
      </c>
      <c r="N89" s="27">
        <f t="shared" si="10"/>
        <v>0</v>
      </c>
      <c r="O89" s="26">
        <f t="shared" si="13"/>
        <v>0</v>
      </c>
      <c r="P89" s="41" t="str">
        <f t="shared" si="12"/>
        <v>Y</v>
      </c>
      <c r="Q89" s="201"/>
    </row>
    <row r="90" spans="2:17" x14ac:dyDescent="0.25">
      <c r="B90" s="8">
        <f t="shared" si="8"/>
        <v>86</v>
      </c>
      <c r="C90" s="132" t="str">
        <f>INDEX('Step 3'!$D$6:$D$136,MATCH(Scenes!B90,'Step 3'!$B$6:$B$136,0))&amp;""</f>
        <v/>
      </c>
      <c r="D90" s="194">
        <v>0</v>
      </c>
      <c r="E90" s="195"/>
      <c r="F90" s="195"/>
      <c r="G90" s="195"/>
      <c r="H90" s="194"/>
      <c r="I90" s="195"/>
      <c r="J90" s="192"/>
      <c r="K90" s="196">
        <v>0</v>
      </c>
      <c r="L90" s="17">
        <f t="shared" si="9"/>
        <v>0</v>
      </c>
      <c r="M90" s="16">
        <f t="shared" si="11"/>
        <v>0</v>
      </c>
      <c r="N90" s="27">
        <f t="shared" si="10"/>
        <v>0</v>
      </c>
      <c r="O90" s="26">
        <f t="shared" si="13"/>
        <v>0</v>
      </c>
      <c r="P90" s="41" t="str">
        <f t="shared" si="12"/>
        <v>Y</v>
      </c>
      <c r="Q90" s="201"/>
    </row>
    <row r="91" spans="2:17" x14ac:dyDescent="0.25">
      <c r="B91" s="8">
        <f t="shared" si="8"/>
        <v>87</v>
      </c>
      <c r="C91" s="132" t="str">
        <f>INDEX('Step 3'!$D$6:$D$136,MATCH(Scenes!B91,'Step 3'!$B$6:$B$136,0))&amp;""</f>
        <v/>
      </c>
      <c r="D91" s="194">
        <v>0</v>
      </c>
      <c r="E91" s="195"/>
      <c r="F91" s="195"/>
      <c r="G91" s="195"/>
      <c r="H91" s="194"/>
      <c r="I91" s="195"/>
      <c r="J91" s="192"/>
      <c r="K91" s="196">
        <v>0</v>
      </c>
      <c r="L91" s="17">
        <f t="shared" si="9"/>
        <v>0</v>
      </c>
      <c r="M91" s="16">
        <f t="shared" si="11"/>
        <v>0</v>
      </c>
      <c r="N91" s="27">
        <f t="shared" si="10"/>
        <v>0</v>
      </c>
      <c r="O91" s="26">
        <f t="shared" si="13"/>
        <v>0</v>
      </c>
      <c r="P91" s="41" t="str">
        <f t="shared" si="12"/>
        <v>Y</v>
      </c>
      <c r="Q91" s="201"/>
    </row>
    <row r="92" spans="2:17" x14ac:dyDescent="0.25">
      <c r="B92" s="8">
        <f t="shared" si="8"/>
        <v>88</v>
      </c>
      <c r="C92" s="132" t="str">
        <f>INDEX('Step 3'!$D$6:$D$136,MATCH(Scenes!B92,'Step 3'!$B$6:$B$136,0))&amp;""</f>
        <v/>
      </c>
      <c r="D92" s="194">
        <v>0</v>
      </c>
      <c r="E92" s="195"/>
      <c r="F92" s="195"/>
      <c r="G92" s="195"/>
      <c r="H92" s="194"/>
      <c r="I92" s="195"/>
      <c r="J92" s="192"/>
      <c r="K92" s="196">
        <v>0</v>
      </c>
      <c r="L92" s="17">
        <f t="shared" si="9"/>
        <v>0</v>
      </c>
      <c r="M92" s="16">
        <f t="shared" si="11"/>
        <v>0</v>
      </c>
      <c r="N92" s="27">
        <f t="shared" si="10"/>
        <v>0</v>
      </c>
      <c r="O92" s="26">
        <f t="shared" si="13"/>
        <v>0</v>
      </c>
      <c r="P92" s="41" t="str">
        <f t="shared" si="12"/>
        <v>Y</v>
      </c>
      <c r="Q92" s="201"/>
    </row>
    <row r="93" spans="2:17" x14ac:dyDescent="0.25">
      <c r="B93" s="8">
        <f t="shared" si="8"/>
        <v>89</v>
      </c>
      <c r="C93" s="132" t="str">
        <f>INDEX('Step 3'!$D$6:$D$136,MATCH(Scenes!B93,'Step 3'!$B$6:$B$136,0))&amp;""</f>
        <v/>
      </c>
      <c r="D93" s="194">
        <v>0</v>
      </c>
      <c r="E93" s="195"/>
      <c r="F93" s="195"/>
      <c r="G93" s="195"/>
      <c r="H93" s="194"/>
      <c r="I93" s="195"/>
      <c r="J93" s="192"/>
      <c r="K93" s="196">
        <v>0</v>
      </c>
      <c r="L93" s="17">
        <f t="shared" si="9"/>
        <v>0</v>
      </c>
      <c r="M93" s="16">
        <f t="shared" si="11"/>
        <v>0</v>
      </c>
      <c r="N93" s="27">
        <f t="shared" si="10"/>
        <v>0</v>
      </c>
      <c r="O93" s="26">
        <f t="shared" si="13"/>
        <v>0</v>
      </c>
      <c r="P93" s="41" t="str">
        <f t="shared" si="12"/>
        <v>Y</v>
      </c>
      <c r="Q93" s="201"/>
    </row>
    <row r="94" spans="2:17" x14ac:dyDescent="0.25">
      <c r="B94" s="8">
        <f t="shared" si="8"/>
        <v>90</v>
      </c>
      <c r="C94" s="132" t="str">
        <f>INDEX('Step 3'!$D$6:$D$136,MATCH(Scenes!B94,'Step 3'!$B$6:$B$136,0))&amp;""</f>
        <v/>
      </c>
      <c r="D94" s="194">
        <v>0</v>
      </c>
      <c r="E94" s="195"/>
      <c r="F94" s="195"/>
      <c r="G94" s="195"/>
      <c r="H94" s="194"/>
      <c r="I94" s="195"/>
      <c r="J94" s="192"/>
      <c r="K94" s="196">
        <v>0</v>
      </c>
      <c r="L94" s="17">
        <f t="shared" si="9"/>
        <v>0</v>
      </c>
      <c r="M94" s="16">
        <f t="shared" si="11"/>
        <v>0</v>
      </c>
      <c r="N94" s="27">
        <f t="shared" si="10"/>
        <v>0</v>
      </c>
      <c r="O94" s="26">
        <f t="shared" si="13"/>
        <v>0</v>
      </c>
      <c r="P94" s="41" t="str">
        <f t="shared" si="12"/>
        <v>Y</v>
      </c>
      <c r="Q94" s="201"/>
    </row>
    <row r="95" spans="2:17" x14ac:dyDescent="0.25">
      <c r="B95" s="8">
        <f t="shared" si="8"/>
        <v>91</v>
      </c>
      <c r="C95" s="132" t="str">
        <f>INDEX('Step 3'!$D$6:$D$136,MATCH(Scenes!B95,'Step 3'!$B$6:$B$136,0))&amp;""</f>
        <v/>
      </c>
      <c r="D95" s="194">
        <v>0</v>
      </c>
      <c r="E95" s="195"/>
      <c r="F95" s="195"/>
      <c r="G95" s="195"/>
      <c r="H95" s="194"/>
      <c r="I95" s="195"/>
      <c r="J95" s="192"/>
      <c r="K95" s="196">
        <v>0</v>
      </c>
      <c r="L95" s="17">
        <f t="shared" si="9"/>
        <v>0</v>
      </c>
      <c r="M95" s="16">
        <f t="shared" si="11"/>
        <v>0</v>
      </c>
      <c r="N95" s="27">
        <f t="shared" si="10"/>
        <v>0</v>
      </c>
      <c r="O95" s="26">
        <f t="shared" si="13"/>
        <v>0</v>
      </c>
      <c r="P95" s="41" t="str">
        <f t="shared" si="12"/>
        <v>Y</v>
      </c>
      <c r="Q95" s="201"/>
    </row>
    <row r="96" spans="2:17" x14ac:dyDescent="0.25">
      <c r="B96" s="8">
        <f t="shared" si="8"/>
        <v>92</v>
      </c>
      <c r="C96" s="132" t="str">
        <f>INDEX('Step 3'!$D$6:$D$136,MATCH(Scenes!B96,'Step 3'!$B$6:$B$136,0))&amp;""</f>
        <v/>
      </c>
      <c r="D96" s="194">
        <v>0</v>
      </c>
      <c r="E96" s="195"/>
      <c r="F96" s="195"/>
      <c r="G96" s="195"/>
      <c r="H96" s="194"/>
      <c r="I96" s="195"/>
      <c r="J96" s="192"/>
      <c r="K96" s="196">
        <v>0</v>
      </c>
      <c r="L96" s="17">
        <f t="shared" si="9"/>
        <v>0</v>
      </c>
      <c r="M96" s="16">
        <f t="shared" si="11"/>
        <v>0</v>
      </c>
      <c r="N96" s="27">
        <f t="shared" si="10"/>
        <v>0</v>
      </c>
      <c r="O96" s="26">
        <f t="shared" si="13"/>
        <v>0</v>
      </c>
      <c r="P96" s="41" t="str">
        <f t="shared" si="12"/>
        <v>Y</v>
      </c>
      <c r="Q96" s="201"/>
    </row>
    <row r="97" spans="2:17" x14ac:dyDescent="0.25">
      <c r="B97" s="8">
        <f t="shared" si="8"/>
        <v>93</v>
      </c>
      <c r="C97" s="132" t="str">
        <f>INDEX('Step 3'!$D$6:$D$136,MATCH(Scenes!B97,'Step 3'!$B$6:$B$136,0))&amp;""</f>
        <v/>
      </c>
      <c r="D97" s="194">
        <v>0</v>
      </c>
      <c r="E97" s="195"/>
      <c r="F97" s="195"/>
      <c r="G97" s="195"/>
      <c r="H97" s="194"/>
      <c r="I97" s="195"/>
      <c r="J97" s="192"/>
      <c r="K97" s="196">
        <v>0</v>
      </c>
      <c r="L97" s="17">
        <f t="shared" si="9"/>
        <v>0</v>
      </c>
      <c r="M97" s="16">
        <f t="shared" si="11"/>
        <v>0</v>
      </c>
      <c r="N97" s="27">
        <f t="shared" si="10"/>
        <v>0</v>
      </c>
      <c r="O97" s="26">
        <f t="shared" si="13"/>
        <v>0</v>
      </c>
      <c r="P97" s="41" t="str">
        <f t="shared" si="12"/>
        <v>Y</v>
      </c>
      <c r="Q97" s="201"/>
    </row>
    <row r="98" spans="2:17" x14ac:dyDescent="0.25">
      <c r="B98" s="8">
        <f t="shared" si="8"/>
        <v>94</v>
      </c>
      <c r="C98" s="132" t="str">
        <f>INDEX('Step 3'!$D$6:$D$136,MATCH(Scenes!B98,'Step 3'!$B$6:$B$136,0))&amp;""</f>
        <v/>
      </c>
      <c r="D98" s="194">
        <v>0</v>
      </c>
      <c r="E98" s="195"/>
      <c r="F98" s="195"/>
      <c r="G98" s="195"/>
      <c r="H98" s="194"/>
      <c r="I98" s="195"/>
      <c r="J98" s="192"/>
      <c r="K98" s="196">
        <v>0</v>
      </c>
      <c r="L98" s="17">
        <f t="shared" si="9"/>
        <v>0</v>
      </c>
      <c r="M98" s="16">
        <f t="shared" si="11"/>
        <v>0</v>
      </c>
      <c r="N98" s="27">
        <f t="shared" si="10"/>
        <v>0</v>
      </c>
      <c r="O98" s="26">
        <f t="shared" si="13"/>
        <v>0</v>
      </c>
      <c r="P98" s="41" t="str">
        <f t="shared" si="12"/>
        <v>Y</v>
      </c>
      <c r="Q98" s="201"/>
    </row>
    <row r="99" spans="2:17" x14ac:dyDescent="0.25">
      <c r="B99" s="8">
        <f t="shared" si="8"/>
        <v>95</v>
      </c>
      <c r="C99" s="132" t="str">
        <f>INDEX('Step 3'!$D$6:$D$136,MATCH(Scenes!B99,'Step 3'!$B$6:$B$136,0))&amp;""</f>
        <v/>
      </c>
      <c r="D99" s="194">
        <v>0</v>
      </c>
      <c r="E99" s="195"/>
      <c r="F99" s="195"/>
      <c r="G99" s="195"/>
      <c r="H99" s="194"/>
      <c r="I99" s="195"/>
      <c r="J99" s="192"/>
      <c r="K99" s="196">
        <v>0</v>
      </c>
      <c r="L99" s="17">
        <f t="shared" si="9"/>
        <v>0</v>
      </c>
      <c r="M99" s="16">
        <f t="shared" si="11"/>
        <v>0</v>
      </c>
      <c r="N99" s="27">
        <f t="shared" si="10"/>
        <v>0</v>
      </c>
      <c r="O99" s="26">
        <f t="shared" si="13"/>
        <v>0</v>
      </c>
      <c r="P99" s="41" t="str">
        <f t="shared" si="12"/>
        <v>Y</v>
      </c>
      <c r="Q99" s="201"/>
    </row>
    <row r="100" spans="2:17" x14ac:dyDescent="0.25">
      <c r="B100" s="8">
        <f t="shared" si="8"/>
        <v>96</v>
      </c>
      <c r="C100" s="132" t="str">
        <f>INDEX('Step 3'!$D$6:$D$136,MATCH(Scenes!B100,'Step 3'!$B$6:$B$136,0))&amp;""</f>
        <v/>
      </c>
      <c r="D100" s="194">
        <v>0</v>
      </c>
      <c r="E100" s="195"/>
      <c r="F100" s="195"/>
      <c r="G100" s="195"/>
      <c r="H100" s="194"/>
      <c r="I100" s="195"/>
      <c r="J100" s="192"/>
      <c r="K100" s="196">
        <v>0</v>
      </c>
      <c r="L100" s="17">
        <f t="shared" si="9"/>
        <v>0</v>
      </c>
      <c r="M100" s="16">
        <f t="shared" si="11"/>
        <v>0</v>
      </c>
      <c r="N100" s="27">
        <f t="shared" si="10"/>
        <v>0</v>
      </c>
      <c r="O100" s="26">
        <f t="shared" si="13"/>
        <v>0</v>
      </c>
      <c r="P100" s="41" t="str">
        <f t="shared" si="12"/>
        <v>Y</v>
      </c>
      <c r="Q100" s="201"/>
    </row>
    <row r="101" spans="2:17" x14ac:dyDescent="0.25">
      <c r="B101" s="8">
        <f t="shared" si="8"/>
        <v>97</v>
      </c>
      <c r="C101" s="132" t="str">
        <f>INDEX('Step 3'!$D$6:$D$136,MATCH(Scenes!B101,'Step 3'!$B$6:$B$136,0))&amp;""</f>
        <v/>
      </c>
      <c r="D101" s="194">
        <v>0</v>
      </c>
      <c r="E101" s="195"/>
      <c r="F101" s="195"/>
      <c r="G101" s="195"/>
      <c r="H101" s="194"/>
      <c r="I101" s="195"/>
      <c r="J101" s="192"/>
      <c r="K101" s="196">
        <v>0</v>
      </c>
      <c r="L101" s="17">
        <f t="shared" si="9"/>
        <v>0</v>
      </c>
      <c r="M101" s="16">
        <f t="shared" ref="M101:M124" si="14">IFERROR(word_count/scenes_count, 0)</f>
        <v>0</v>
      </c>
      <c r="N101" s="27">
        <f t="shared" si="10"/>
        <v>0</v>
      </c>
      <c r="O101" s="26">
        <f t="shared" si="13"/>
        <v>0</v>
      </c>
      <c r="P101" s="41" t="str">
        <f t="shared" ref="P101:P124" si="15">IF(C101="", "Y", "N" )</f>
        <v>Y</v>
      </c>
      <c r="Q101" s="201"/>
    </row>
    <row r="102" spans="2:17" x14ac:dyDescent="0.25">
      <c r="B102" s="8">
        <f t="shared" si="8"/>
        <v>98</v>
      </c>
      <c r="C102" s="132" t="str">
        <f>INDEX('Step 3'!$D$6:$D$136,MATCH(Scenes!B102,'Step 3'!$B$6:$B$136,0))&amp;""</f>
        <v/>
      </c>
      <c r="D102" s="194">
        <v>0</v>
      </c>
      <c r="E102" s="195"/>
      <c r="F102" s="195"/>
      <c r="G102" s="195"/>
      <c r="H102" s="194"/>
      <c r="I102" s="195"/>
      <c r="J102" s="192"/>
      <c r="K102" s="196">
        <v>0</v>
      </c>
      <c r="L102" s="17">
        <f t="shared" si="9"/>
        <v>0</v>
      </c>
      <c r="M102" s="16">
        <f t="shared" si="14"/>
        <v>0</v>
      </c>
      <c r="N102" s="27">
        <f t="shared" si="10"/>
        <v>0</v>
      </c>
      <c r="O102" s="26">
        <f t="shared" si="13"/>
        <v>0</v>
      </c>
      <c r="P102" s="41" t="str">
        <f t="shared" si="15"/>
        <v>Y</v>
      </c>
      <c r="Q102" s="201"/>
    </row>
    <row r="103" spans="2:17" x14ac:dyDescent="0.25">
      <c r="B103" s="8">
        <f t="shared" si="8"/>
        <v>99</v>
      </c>
      <c r="C103" s="132" t="str">
        <f>INDEX('Step 3'!$D$6:$D$136,MATCH(Scenes!B103,'Step 3'!$B$6:$B$136,0))&amp;""</f>
        <v/>
      </c>
      <c r="D103" s="194">
        <v>0</v>
      </c>
      <c r="E103" s="195"/>
      <c r="F103" s="195"/>
      <c r="G103" s="195"/>
      <c r="H103" s="194"/>
      <c r="I103" s="195"/>
      <c r="J103" s="192"/>
      <c r="K103" s="196">
        <v>0</v>
      </c>
      <c r="L103" s="17">
        <f t="shared" si="9"/>
        <v>0</v>
      </c>
      <c r="M103" s="16">
        <f t="shared" si="14"/>
        <v>0</v>
      </c>
      <c r="N103" s="27">
        <f t="shared" si="10"/>
        <v>0</v>
      </c>
      <c r="O103" s="26">
        <f t="shared" si="13"/>
        <v>0</v>
      </c>
      <c r="P103" s="41" t="str">
        <f t="shared" si="15"/>
        <v>Y</v>
      </c>
      <c r="Q103" s="201"/>
    </row>
    <row r="104" spans="2:17" x14ac:dyDescent="0.25">
      <c r="B104" s="8">
        <f t="shared" si="8"/>
        <v>100</v>
      </c>
      <c r="C104" s="132" t="str">
        <f>INDEX('Step 3'!$D$6:$D$136,MATCH(Scenes!B104,'Step 3'!$B$6:$B$136,0))&amp;""</f>
        <v/>
      </c>
      <c r="D104" s="194">
        <v>0</v>
      </c>
      <c r="E104" s="195"/>
      <c r="F104" s="195"/>
      <c r="G104" s="195"/>
      <c r="H104" s="194"/>
      <c r="I104" s="195"/>
      <c r="J104" s="192"/>
      <c r="K104" s="196">
        <v>0</v>
      </c>
      <c r="L104" s="17">
        <f t="shared" si="9"/>
        <v>0</v>
      </c>
      <c r="M104" s="16">
        <f t="shared" si="14"/>
        <v>0</v>
      </c>
      <c r="N104" s="27">
        <f t="shared" si="10"/>
        <v>0</v>
      </c>
      <c r="O104" s="26">
        <f t="shared" si="13"/>
        <v>0</v>
      </c>
      <c r="P104" s="41" t="str">
        <f t="shared" si="15"/>
        <v>Y</v>
      </c>
      <c r="Q104" s="201"/>
    </row>
    <row r="105" spans="2:17" x14ac:dyDescent="0.25">
      <c r="B105" s="8">
        <f t="shared" si="8"/>
        <v>101</v>
      </c>
      <c r="C105" s="132" t="str">
        <f>INDEX('Step 3'!$D$6:$D$136,MATCH(Scenes!B105,'Step 3'!$B$6:$B$136,0))&amp;""</f>
        <v/>
      </c>
      <c r="D105" s="194">
        <v>0</v>
      </c>
      <c r="E105" s="195"/>
      <c r="F105" s="195"/>
      <c r="G105" s="195"/>
      <c r="H105" s="194"/>
      <c r="I105" s="195"/>
      <c r="J105" s="192"/>
      <c r="K105" s="196">
        <v>0</v>
      </c>
      <c r="L105" s="17">
        <f t="shared" si="9"/>
        <v>0</v>
      </c>
      <c r="M105" s="16">
        <f t="shared" si="14"/>
        <v>0</v>
      </c>
      <c r="N105" s="27">
        <f t="shared" si="10"/>
        <v>0</v>
      </c>
      <c r="O105" s="26">
        <f t="shared" si="13"/>
        <v>0</v>
      </c>
      <c r="P105" s="41" t="str">
        <f t="shared" si="15"/>
        <v>Y</v>
      </c>
      <c r="Q105" s="201"/>
    </row>
    <row r="106" spans="2:17" x14ac:dyDescent="0.25">
      <c r="B106" s="8">
        <f t="shared" ref="B106:B124" si="16">B105+1</f>
        <v>102</v>
      </c>
      <c r="C106" s="132" t="str">
        <f>INDEX('Step 3'!$D$6:$D$136,MATCH(Scenes!B106,'Step 3'!$B$6:$B$136,0))&amp;""</f>
        <v/>
      </c>
      <c r="D106" s="194">
        <v>0</v>
      </c>
      <c r="E106" s="195"/>
      <c r="F106" s="195"/>
      <c r="G106" s="195"/>
      <c r="H106" s="194"/>
      <c r="I106" s="195"/>
      <c r="J106" s="192"/>
      <c r="K106" s="196">
        <v>0</v>
      </c>
      <c r="L106" s="17">
        <f t="shared" ref="L106:L124" si="17">L105+K106</f>
        <v>0</v>
      </c>
      <c r="M106" s="16">
        <f t="shared" si="14"/>
        <v>0</v>
      </c>
      <c r="N106" s="27">
        <f t="shared" ref="N106:N124" si="18">N105+M106</f>
        <v>0</v>
      </c>
      <c r="O106" s="26">
        <f t="shared" si="13"/>
        <v>0</v>
      </c>
      <c r="P106" s="41" t="str">
        <f t="shared" si="15"/>
        <v>Y</v>
      </c>
      <c r="Q106" s="201"/>
    </row>
    <row r="107" spans="2:17" x14ac:dyDescent="0.25">
      <c r="B107" s="8">
        <f t="shared" si="16"/>
        <v>103</v>
      </c>
      <c r="C107" s="132" t="str">
        <f>INDEX('Step 3'!$D$6:$D$136,MATCH(Scenes!B107,'Step 3'!$B$6:$B$136,0))&amp;""</f>
        <v/>
      </c>
      <c r="D107" s="194">
        <v>0</v>
      </c>
      <c r="E107" s="195"/>
      <c r="F107" s="195"/>
      <c r="G107" s="195"/>
      <c r="H107" s="194"/>
      <c r="I107" s="195"/>
      <c r="J107" s="192"/>
      <c r="K107" s="196">
        <v>0</v>
      </c>
      <c r="L107" s="17">
        <f t="shared" si="17"/>
        <v>0</v>
      </c>
      <c r="M107" s="16">
        <f t="shared" si="14"/>
        <v>0</v>
      </c>
      <c r="N107" s="27">
        <f t="shared" si="18"/>
        <v>0</v>
      </c>
      <c r="O107" s="26">
        <f t="shared" si="13"/>
        <v>0</v>
      </c>
      <c r="P107" s="41" t="str">
        <f t="shared" si="15"/>
        <v>Y</v>
      </c>
      <c r="Q107" s="201"/>
    </row>
    <row r="108" spans="2:17" x14ac:dyDescent="0.25">
      <c r="B108" s="8">
        <f t="shared" si="16"/>
        <v>104</v>
      </c>
      <c r="C108" s="132" t="str">
        <f>INDEX('Step 3'!$D$6:$D$136,MATCH(Scenes!B108,'Step 3'!$B$6:$B$136,0))&amp;""</f>
        <v/>
      </c>
      <c r="D108" s="194">
        <v>0</v>
      </c>
      <c r="E108" s="195"/>
      <c r="F108" s="195"/>
      <c r="G108" s="195"/>
      <c r="H108" s="194"/>
      <c r="I108" s="195"/>
      <c r="J108" s="192"/>
      <c r="K108" s="196">
        <v>0</v>
      </c>
      <c r="L108" s="17">
        <f t="shared" si="17"/>
        <v>0</v>
      </c>
      <c r="M108" s="16">
        <f t="shared" si="14"/>
        <v>0</v>
      </c>
      <c r="N108" s="27">
        <f t="shared" si="18"/>
        <v>0</v>
      </c>
      <c r="O108" s="26">
        <f t="shared" si="13"/>
        <v>0</v>
      </c>
      <c r="P108" s="41" t="str">
        <f t="shared" si="15"/>
        <v>Y</v>
      </c>
      <c r="Q108" s="201"/>
    </row>
    <row r="109" spans="2:17" x14ac:dyDescent="0.25">
      <c r="B109" s="8">
        <f t="shared" si="16"/>
        <v>105</v>
      </c>
      <c r="C109" s="132" t="str">
        <f>INDEX('Step 3'!$D$6:$D$136,MATCH(Scenes!B109,'Step 3'!$B$6:$B$136,0))&amp;""</f>
        <v/>
      </c>
      <c r="D109" s="194">
        <v>0</v>
      </c>
      <c r="E109" s="195"/>
      <c r="F109" s="195"/>
      <c r="G109" s="195"/>
      <c r="H109" s="194"/>
      <c r="I109" s="195"/>
      <c r="J109" s="192"/>
      <c r="K109" s="196">
        <v>0</v>
      </c>
      <c r="L109" s="17">
        <f t="shared" si="17"/>
        <v>0</v>
      </c>
      <c r="M109" s="16">
        <f t="shared" si="14"/>
        <v>0</v>
      </c>
      <c r="N109" s="27">
        <f t="shared" si="18"/>
        <v>0</v>
      </c>
      <c r="O109" s="26">
        <f t="shared" si="13"/>
        <v>0</v>
      </c>
      <c r="P109" s="41" t="str">
        <f t="shared" si="15"/>
        <v>Y</v>
      </c>
      <c r="Q109" s="201"/>
    </row>
    <row r="110" spans="2:17" x14ac:dyDescent="0.25">
      <c r="B110" s="8">
        <f t="shared" si="16"/>
        <v>106</v>
      </c>
      <c r="C110" s="132" t="str">
        <f>INDEX('Step 3'!$D$6:$D$136,MATCH(Scenes!B110,'Step 3'!$B$6:$B$136,0))&amp;""</f>
        <v/>
      </c>
      <c r="D110" s="194">
        <v>0</v>
      </c>
      <c r="E110" s="195"/>
      <c r="F110" s="195"/>
      <c r="G110" s="195"/>
      <c r="H110" s="194"/>
      <c r="I110" s="195"/>
      <c r="J110" s="192"/>
      <c r="K110" s="196">
        <v>0</v>
      </c>
      <c r="L110" s="17">
        <f t="shared" si="17"/>
        <v>0</v>
      </c>
      <c r="M110" s="16">
        <f t="shared" si="14"/>
        <v>0</v>
      </c>
      <c r="N110" s="27">
        <f t="shared" si="18"/>
        <v>0</v>
      </c>
      <c r="O110" s="26">
        <f t="shared" si="13"/>
        <v>0</v>
      </c>
      <c r="P110" s="41" t="str">
        <f t="shared" si="15"/>
        <v>Y</v>
      </c>
      <c r="Q110" s="201"/>
    </row>
    <row r="111" spans="2:17" x14ac:dyDescent="0.25">
      <c r="B111" s="8">
        <f t="shared" si="16"/>
        <v>107</v>
      </c>
      <c r="C111" s="132" t="str">
        <f>INDEX('Step 3'!$D$6:$D$136,MATCH(Scenes!B111,'Step 3'!$B$6:$B$136,0))&amp;""</f>
        <v/>
      </c>
      <c r="D111" s="194">
        <v>0</v>
      </c>
      <c r="E111" s="195"/>
      <c r="F111" s="195"/>
      <c r="G111" s="195"/>
      <c r="H111" s="194"/>
      <c r="I111" s="195"/>
      <c r="J111" s="192"/>
      <c r="K111" s="196">
        <v>0</v>
      </c>
      <c r="L111" s="17">
        <f t="shared" si="17"/>
        <v>0</v>
      </c>
      <c r="M111" s="16">
        <f t="shared" si="14"/>
        <v>0</v>
      </c>
      <c r="N111" s="27">
        <f t="shared" si="18"/>
        <v>0</v>
      </c>
      <c r="O111" s="26">
        <f t="shared" si="13"/>
        <v>0</v>
      </c>
      <c r="P111" s="41" t="str">
        <f t="shared" si="15"/>
        <v>Y</v>
      </c>
      <c r="Q111" s="201"/>
    </row>
    <row r="112" spans="2:17" x14ac:dyDescent="0.25">
      <c r="B112" s="8">
        <f t="shared" si="16"/>
        <v>108</v>
      </c>
      <c r="C112" s="132" t="str">
        <f>INDEX('Step 3'!$D$6:$D$136,MATCH(Scenes!B112,'Step 3'!$B$6:$B$136,0))&amp;""</f>
        <v/>
      </c>
      <c r="D112" s="194">
        <v>0</v>
      </c>
      <c r="E112" s="195"/>
      <c r="F112" s="195"/>
      <c r="G112" s="195"/>
      <c r="H112" s="194"/>
      <c r="I112" s="195"/>
      <c r="J112" s="192"/>
      <c r="K112" s="196">
        <v>0</v>
      </c>
      <c r="L112" s="17">
        <f t="shared" si="17"/>
        <v>0</v>
      </c>
      <c r="M112" s="16">
        <f t="shared" si="14"/>
        <v>0</v>
      </c>
      <c r="N112" s="27">
        <f t="shared" si="18"/>
        <v>0</v>
      </c>
      <c r="O112" s="26">
        <f t="shared" si="13"/>
        <v>0</v>
      </c>
      <c r="P112" s="41" t="str">
        <f t="shared" si="15"/>
        <v>Y</v>
      </c>
      <c r="Q112" s="201"/>
    </row>
    <row r="113" spans="2:17" x14ac:dyDescent="0.25">
      <c r="B113" s="8">
        <f t="shared" si="16"/>
        <v>109</v>
      </c>
      <c r="C113" s="132" t="str">
        <f>INDEX('Step 3'!$D$6:$D$136,MATCH(Scenes!B113,'Step 3'!$B$6:$B$136,0))&amp;""</f>
        <v/>
      </c>
      <c r="D113" s="194">
        <v>0</v>
      </c>
      <c r="E113" s="195"/>
      <c r="F113" s="195"/>
      <c r="G113" s="195"/>
      <c r="H113" s="194"/>
      <c r="I113" s="195"/>
      <c r="J113" s="192"/>
      <c r="K113" s="196">
        <v>0</v>
      </c>
      <c r="L113" s="17">
        <f t="shared" si="17"/>
        <v>0</v>
      </c>
      <c r="M113" s="16">
        <f t="shared" si="14"/>
        <v>0</v>
      </c>
      <c r="N113" s="27">
        <f t="shared" si="18"/>
        <v>0</v>
      </c>
      <c r="O113" s="26">
        <f t="shared" si="13"/>
        <v>0</v>
      </c>
      <c r="P113" s="41" t="str">
        <f t="shared" si="15"/>
        <v>Y</v>
      </c>
      <c r="Q113" s="201"/>
    </row>
    <row r="114" spans="2:17" x14ac:dyDescent="0.25">
      <c r="B114" s="8">
        <f t="shared" si="16"/>
        <v>110</v>
      </c>
      <c r="C114" s="132" t="str">
        <f>INDEX('Step 3'!$D$6:$D$136,MATCH(Scenes!B114,'Step 3'!$B$6:$B$136,0))&amp;""</f>
        <v/>
      </c>
      <c r="D114" s="194">
        <v>0</v>
      </c>
      <c r="E114" s="195"/>
      <c r="F114" s="195"/>
      <c r="G114" s="195"/>
      <c r="H114" s="194"/>
      <c r="I114" s="195"/>
      <c r="J114" s="192"/>
      <c r="K114" s="196">
        <v>0</v>
      </c>
      <c r="L114" s="17">
        <f t="shared" si="17"/>
        <v>0</v>
      </c>
      <c r="M114" s="16">
        <f t="shared" si="14"/>
        <v>0</v>
      </c>
      <c r="N114" s="27">
        <f t="shared" si="18"/>
        <v>0</v>
      </c>
      <c r="O114" s="26">
        <f t="shared" si="13"/>
        <v>0</v>
      </c>
      <c r="P114" s="41" t="str">
        <f t="shared" si="15"/>
        <v>Y</v>
      </c>
      <c r="Q114" s="201"/>
    </row>
    <row r="115" spans="2:17" x14ac:dyDescent="0.25">
      <c r="B115" s="8">
        <f t="shared" si="16"/>
        <v>111</v>
      </c>
      <c r="C115" s="132" t="str">
        <f>INDEX('Step 3'!$D$6:$D$136,MATCH(Scenes!B115,'Step 3'!$B$6:$B$136,0))&amp;""</f>
        <v/>
      </c>
      <c r="D115" s="194">
        <v>0</v>
      </c>
      <c r="E115" s="195"/>
      <c r="F115" s="195"/>
      <c r="G115" s="195"/>
      <c r="H115" s="194"/>
      <c r="I115" s="195"/>
      <c r="J115" s="192"/>
      <c r="K115" s="196">
        <v>0</v>
      </c>
      <c r="L115" s="17">
        <f t="shared" si="17"/>
        <v>0</v>
      </c>
      <c r="M115" s="16">
        <f t="shared" si="14"/>
        <v>0</v>
      </c>
      <c r="N115" s="27">
        <f t="shared" si="18"/>
        <v>0</v>
      </c>
      <c r="O115" s="26">
        <f t="shared" si="13"/>
        <v>0</v>
      </c>
      <c r="P115" s="41" t="str">
        <f t="shared" si="15"/>
        <v>Y</v>
      </c>
      <c r="Q115" s="201"/>
    </row>
    <row r="116" spans="2:17" x14ac:dyDescent="0.25">
      <c r="B116" s="8">
        <f t="shared" si="16"/>
        <v>112</v>
      </c>
      <c r="C116" s="132" t="str">
        <f>INDEX('Step 3'!$D$6:$D$136,MATCH(Scenes!B116,'Step 3'!$B$6:$B$136,0))&amp;""</f>
        <v/>
      </c>
      <c r="D116" s="194">
        <v>0</v>
      </c>
      <c r="E116" s="195"/>
      <c r="F116" s="195"/>
      <c r="G116" s="195"/>
      <c r="H116" s="194"/>
      <c r="I116" s="195"/>
      <c r="J116" s="192"/>
      <c r="K116" s="196">
        <v>0</v>
      </c>
      <c r="L116" s="17">
        <f t="shared" si="17"/>
        <v>0</v>
      </c>
      <c r="M116" s="16">
        <f t="shared" si="14"/>
        <v>0</v>
      </c>
      <c r="N116" s="27">
        <f t="shared" si="18"/>
        <v>0</v>
      </c>
      <c r="O116" s="26">
        <f t="shared" si="13"/>
        <v>0</v>
      </c>
      <c r="P116" s="41" t="str">
        <f t="shared" si="15"/>
        <v>Y</v>
      </c>
      <c r="Q116" s="201"/>
    </row>
    <row r="117" spans="2:17" x14ac:dyDescent="0.25">
      <c r="B117" s="8">
        <f t="shared" si="16"/>
        <v>113</v>
      </c>
      <c r="C117" s="132" t="str">
        <f>INDEX('Step 3'!$D$6:$D$136,MATCH(Scenes!B117,'Step 3'!$B$6:$B$136,0))&amp;""</f>
        <v/>
      </c>
      <c r="D117" s="194">
        <v>0</v>
      </c>
      <c r="E117" s="195"/>
      <c r="F117" s="195"/>
      <c r="G117" s="195"/>
      <c r="H117" s="194"/>
      <c r="I117" s="195"/>
      <c r="J117" s="192"/>
      <c r="K117" s="196">
        <v>0</v>
      </c>
      <c r="L117" s="17">
        <f t="shared" si="17"/>
        <v>0</v>
      </c>
      <c r="M117" s="16">
        <f t="shared" si="14"/>
        <v>0</v>
      </c>
      <c r="N117" s="27">
        <f t="shared" si="18"/>
        <v>0</v>
      </c>
      <c r="O117" s="26">
        <f t="shared" si="13"/>
        <v>0</v>
      </c>
      <c r="P117" s="41" t="str">
        <f t="shared" si="15"/>
        <v>Y</v>
      </c>
      <c r="Q117" s="201"/>
    </row>
    <row r="118" spans="2:17" x14ac:dyDescent="0.25">
      <c r="B118" s="8">
        <f t="shared" si="16"/>
        <v>114</v>
      </c>
      <c r="C118" s="132" t="str">
        <f>INDEX('Step 3'!$D$6:$D$136,MATCH(Scenes!B118,'Step 3'!$B$6:$B$136,0))&amp;""</f>
        <v/>
      </c>
      <c r="D118" s="194">
        <v>0</v>
      </c>
      <c r="E118" s="195"/>
      <c r="F118" s="195"/>
      <c r="G118" s="195"/>
      <c r="H118" s="194"/>
      <c r="I118" s="195"/>
      <c r="J118" s="192"/>
      <c r="K118" s="196">
        <v>0</v>
      </c>
      <c r="L118" s="17">
        <f t="shared" si="17"/>
        <v>0</v>
      </c>
      <c r="M118" s="16">
        <f t="shared" si="14"/>
        <v>0</v>
      </c>
      <c r="N118" s="27">
        <f t="shared" si="18"/>
        <v>0</v>
      </c>
      <c r="O118" s="26">
        <f t="shared" si="13"/>
        <v>0</v>
      </c>
      <c r="P118" s="41" t="str">
        <f t="shared" si="15"/>
        <v>Y</v>
      </c>
      <c r="Q118" s="201"/>
    </row>
    <row r="119" spans="2:17" x14ac:dyDescent="0.25">
      <c r="B119" s="8">
        <f t="shared" si="16"/>
        <v>115</v>
      </c>
      <c r="C119" s="132" t="str">
        <f>INDEX('Step 3'!$D$6:$D$136,MATCH(Scenes!B119,'Step 3'!$B$6:$B$136,0))&amp;""</f>
        <v/>
      </c>
      <c r="D119" s="194">
        <v>0</v>
      </c>
      <c r="E119" s="195"/>
      <c r="F119" s="195"/>
      <c r="G119" s="195"/>
      <c r="H119" s="194"/>
      <c r="I119" s="195"/>
      <c r="J119" s="192"/>
      <c r="K119" s="196">
        <v>0</v>
      </c>
      <c r="L119" s="17">
        <f t="shared" si="17"/>
        <v>0</v>
      </c>
      <c r="M119" s="16">
        <f t="shared" si="14"/>
        <v>0</v>
      </c>
      <c r="N119" s="27">
        <f t="shared" si="18"/>
        <v>0</v>
      </c>
      <c r="O119" s="26">
        <f t="shared" si="13"/>
        <v>0</v>
      </c>
      <c r="P119" s="41" t="str">
        <f t="shared" si="15"/>
        <v>Y</v>
      </c>
      <c r="Q119" s="201"/>
    </row>
    <row r="120" spans="2:17" x14ac:dyDescent="0.25">
      <c r="B120" s="8">
        <f t="shared" si="16"/>
        <v>116</v>
      </c>
      <c r="C120" s="132" t="str">
        <f>INDEX('Step 3'!$D$6:$D$136,MATCH(Scenes!B120,'Step 3'!$B$6:$B$136,0))&amp;""</f>
        <v/>
      </c>
      <c r="D120" s="194">
        <v>0</v>
      </c>
      <c r="E120" s="195"/>
      <c r="F120" s="195"/>
      <c r="G120" s="195"/>
      <c r="H120" s="194"/>
      <c r="I120" s="195"/>
      <c r="J120" s="192"/>
      <c r="K120" s="196">
        <v>0</v>
      </c>
      <c r="L120" s="17">
        <f t="shared" si="17"/>
        <v>0</v>
      </c>
      <c r="M120" s="16">
        <f t="shared" si="14"/>
        <v>0</v>
      </c>
      <c r="N120" s="27">
        <f t="shared" si="18"/>
        <v>0</v>
      </c>
      <c r="O120" s="26">
        <f t="shared" si="13"/>
        <v>0</v>
      </c>
      <c r="P120" s="41" t="str">
        <f t="shared" si="15"/>
        <v>Y</v>
      </c>
      <c r="Q120" s="201"/>
    </row>
    <row r="121" spans="2:17" x14ac:dyDescent="0.25">
      <c r="B121" s="8">
        <f t="shared" si="16"/>
        <v>117</v>
      </c>
      <c r="C121" s="132" t="str">
        <f>INDEX('Step 3'!$D$6:$D$136,MATCH(Scenes!B121,'Step 3'!$B$6:$B$136,0))&amp;""</f>
        <v/>
      </c>
      <c r="D121" s="194">
        <v>0</v>
      </c>
      <c r="E121" s="195"/>
      <c r="F121" s="195"/>
      <c r="G121" s="195"/>
      <c r="H121" s="194"/>
      <c r="I121" s="195"/>
      <c r="J121" s="192"/>
      <c r="K121" s="196">
        <v>0</v>
      </c>
      <c r="L121" s="17">
        <f t="shared" si="17"/>
        <v>0</v>
      </c>
      <c r="M121" s="16">
        <f t="shared" si="14"/>
        <v>0</v>
      </c>
      <c r="N121" s="27">
        <f t="shared" si="18"/>
        <v>0</v>
      </c>
      <c r="O121" s="26">
        <f t="shared" si="13"/>
        <v>0</v>
      </c>
      <c r="P121" s="41" t="str">
        <f t="shared" si="15"/>
        <v>Y</v>
      </c>
      <c r="Q121" s="201"/>
    </row>
    <row r="122" spans="2:17" x14ac:dyDescent="0.25">
      <c r="B122" s="8">
        <f t="shared" si="16"/>
        <v>118</v>
      </c>
      <c r="C122" s="132" t="str">
        <f>INDEX('Step 3'!$D$6:$D$136,MATCH(Scenes!B122,'Step 3'!$B$6:$B$136,0))&amp;""</f>
        <v/>
      </c>
      <c r="D122" s="194">
        <v>0</v>
      </c>
      <c r="E122" s="195"/>
      <c r="F122" s="195"/>
      <c r="G122" s="195"/>
      <c r="H122" s="194"/>
      <c r="I122" s="195"/>
      <c r="J122" s="192"/>
      <c r="K122" s="196">
        <v>0</v>
      </c>
      <c r="L122" s="17">
        <f t="shared" si="17"/>
        <v>0</v>
      </c>
      <c r="M122" s="16">
        <f t="shared" si="14"/>
        <v>0</v>
      </c>
      <c r="N122" s="27">
        <f t="shared" si="18"/>
        <v>0</v>
      </c>
      <c r="O122" s="26">
        <f t="shared" si="13"/>
        <v>0</v>
      </c>
      <c r="P122" s="41" t="str">
        <f t="shared" si="15"/>
        <v>Y</v>
      </c>
      <c r="Q122" s="201"/>
    </row>
    <row r="123" spans="2:17" x14ac:dyDescent="0.25">
      <c r="B123" s="8">
        <f t="shared" si="16"/>
        <v>119</v>
      </c>
      <c r="C123" s="132" t="str">
        <f>INDEX('Step 3'!$D$6:$D$136,MATCH(Scenes!B123,'Step 3'!$B$6:$B$136,0))&amp;""</f>
        <v/>
      </c>
      <c r="D123" s="194">
        <v>0</v>
      </c>
      <c r="E123" s="195"/>
      <c r="F123" s="195"/>
      <c r="G123" s="195"/>
      <c r="H123" s="194"/>
      <c r="I123" s="195"/>
      <c r="J123" s="192"/>
      <c r="K123" s="196">
        <v>0</v>
      </c>
      <c r="L123" s="17">
        <f t="shared" si="17"/>
        <v>0</v>
      </c>
      <c r="M123" s="16">
        <f t="shared" si="14"/>
        <v>0</v>
      </c>
      <c r="N123" s="27">
        <f t="shared" si="18"/>
        <v>0</v>
      </c>
      <c r="O123" s="26">
        <f t="shared" si="13"/>
        <v>0</v>
      </c>
      <c r="P123" s="41" t="str">
        <f t="shared" si="15"/>
        <v>Y</v>
      </c>
      <c r="Q123" s="201"/>
    </row>
    <row r="124" spans="2:17" ht="15.75" thickBot="1" x14ac:dyDescent="0.3">
      <c r="B124" s="9">
        <f t="shared" si="16"/>
        <v>120</v>
      </c>
      <c r="C124" s="133" t="str">
        <f>INDEX('Step 3'!$D$6:$D$136,MATCH(Scenes!B124,'Step 3'!$B$6:$B$136,0))&amp;""</f>
        <v/>
      </c>
      <c r="D124" s="197">
        <v>0</v>
      </c>
      <c r="E124" s="198"/>
      <c r="F124" s="198"/>
      <c r="G124" s="198"/>
      <c r="H124" s="197"/>
      <c r="I124" s="198"/>
      <c r="J124" s="197"/>
      <c r="K124" s="199">
        <v>0</v>
      </c>
      <c r="L124" s="29">
        <f t="shared" si="17"/>
        <v>0</v>
      </c>
      <c r="M124" s="28">
        <f t="shared" si="14"/>
        <v>0</v>
      </c>
      <c r="N124" s="30">
        <f t="shared" si="18"/>
        <v>0</v>
      </c>
      <c r="O124" s="97">
        <f t="shared" si="13"/>
        <v>0</v>
      </c>
      <c r="P124" s="47" t="str">
        <f t="shared" si="15"/>
        <v>Y</v>
      </c>
      <c r="Q124" s="202"/>
    </row>
    <row r="125" spans="2:17" ht="15.75" thickBot="1" x14ac:dyDescent="0.3">
      <c r="K125" s="85">
        <f>SUM(K5:K124)</f>
        <v>0</v>
      </c>
      <c r="M125" s="86">
        <f>SUM(M5:M124)</f>
        <v>0</v>
      </c>
    </row>
  </sheetData>
  <autoFilter ref="P4:P124" xr:uid="{A2C85212-F619-4843-8AD5-DDDF9A090175}"/>
  <conditionalFormatting sqref="H5:H124">
    <cfRule type="cellIs" dxfId="7" priority="3" operator="equal">
      <formula>"Major"</formula>
    </cfRule>
  </conditionalFormatting>
  <conditionalFormatting sqref="J5:J124">
    <cfRule type="cellIs" dxfId="6" priority="1" operator="equal">
      <formula>"Reactive"</formula>
    </cfRule>
    <cfRule type="cellIs" dxfId="5" priority="2" operator="equal">
      <formula>"Active"</formula>
    </cfRule>
  </conditionalFormatting>
  <dataValidations count="4">
    <dataValidation type="whole" allowBlank="1" showErrorMessage="1" errorTitle="Chapter Number" error="You must enter a positive integer number!" sqref="D5:D124" xr:uid="{9C11EBDA-1A71-4651-88B6-6AEA0C6BA960}">
      <formula1>0</formula1>
      <formula2>999</formula2>
    </dataValidation>
    <dataValidation type="list" allowBlank="1" sqref="H5:H124" xr:uid="{7B4BD827-2378-4B36-B316-8B5F00070B5D}">
      <formula1>INDIRECT("SceneImportance[Scene Importance]")</formula1>
    </dataValidation>
    <dataValidation type="list" allowBlank="1" sqref="J5:J124" xr:uid="{C0C1A00C-02AA-4905-922A-D0A8046EB18A}">
      <formula1>INDIRECT("SceneType[Scene Type]")</formula1>
    </dataValidation>
    <dataValidation type="list" allowBlank="1" showInputMessage="1" showErrorMessage="1" sqref="I5:I124" xr:uid="{2502AC98-3C86-4736-9662-BF9CC5BEFC34}">
      <formula1>INDIRECT("ScenePurpose[Scene Purpose]")</formula1>
    </dataValidation>
  </dataValidations>
  <pageMargins left="0.25" right="0.25" top="0.75" bottom="0.75" header="0.3" footer="0.3"/>
  <pageSetup scale="5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8">
    <tabColor theme="4" tint="-0.499984740745262"/>
    <pageSetUpPr fitToPage="1"/>
  </sheetPr>
  <dimension ref="A2:C124"/>
  <sheetViews>
    <sheetView showGridLines="0" zoomScaleNormal="100" workbookViewId="0">
      <pane ySplit="2" topLeftCell="A3" activePane="bottomLeft" state="frozen"/>
      <selection pane="bottomLeft"/>
    </sheetView>
  </sheetViews>
  <sheetFormatPr defaultRowHeight="15" x14ac:dyDescent="0.25"/>
  <cols>
    <col min="1" max="1" width="3.7109375" style="31" customWidth="1"/>
    <col min="2" max="2" width="136.140625" customWidth="1"/>
    <col min="3" max="3" width="10.5703125" customWidth="1"/>
  </cols>
  <sheetData>
    <row r="2" spans="1:3" ht="26.45" customHeight="1" x14ac:dyDescent="0.25">
      <c r="B2" s="4" t="str">
        <f>"Synopsis - " &amp; novel_title  &amp; IF(series_name="", "", " (" &amp; series_name &amp; ")")</f>
        <v>Synopsis - Novel Title (Series)</v>
      </c>
      <c r="C2" s="4"/>
    </row>
    <row r="3" spans="1:3" s="89" customFormat="1" ht="9.75" customHeight="1" x14ac:dyDescent="0.25">
      <c r="A3" s="87"/>
      <c r="B3" s="88"/>
      <c r="C3" s="88"/>
    </row>
    <row r="4" spans="1:3" ht="15.75" thickBot="1" x14ac:dyDescent="0.3">
      <c r="C4" s="93" t="s">
        <v>176</v>
      </c>
    </row>
    <row r="5" spans="1:3" x14ac:dyDescent="0.25">
      <c r="A5" s="32">
        <v>1</v>
      </c>
      <c r="B5" s="94" t="str">
        <f>INDEX('Step 3'!$E$6:$E$136,MATCH(Synopsis!A5,'Step 3'!$B$6:$B$136))&amp;""</f>
        <v/>
      </c>
      <c r="C5" s="90" t="str">
        <f>IF(B5="", "Y", "N")</f>
        <v>Y</v>
      </c>
    </row>
    <row r="6" spans="1:3" x14ac:dyDescent="0.25">
      <c r="A6" s="32">
        <f>A5+1</f>
        <v>2</v>
      </c>
      <c r="B6" s="95" t="str">
        <f>INDEX('Step 3'!$E$6:$E$136,MATCH(Synopsis!A6,'Step 3'!$B$6:$B$136))&amp;""</f>
        <v/>
      </c>
      <c r="C6" s="91" t="str">
        <f t="shared" ref="C6:C124" si="0">IF(B6="", "Y", "N")</f>
        <v>Y</v>
      </c>
    </row>
    <row r="7" spans="1:3" x14ac:dyDescent="0.25">
      <c r="A7" s="32">
        <f t="shared" ref="A7:A70" si="1">A6+1</f>
        <v>3</v>
      </c>
      <c r="B7" s="95" t="str">
        <f>INDEX('Step 3'!$E$6:$E$136,MATCH(Synopsis!A7,'Step 3'!$B$6:$B$136))&amp;""</f>
        <v/>
      </c>
      <c r="C7" s="91" t="str">
        <f t="shared" si="0"/>
        <v>Y</v>
      </c>
    </row>
    <row r="8" spans="1:3" x14ac:dyDescent="0.25">
      <c r="A8" s="32">
        <f t="shared" si="1"/>
        <v>4</v>
      </c>
      <c r="B8" s="95" t="str">
        <f>INDEX('Step 3'!$E$6:$E$136,MATCH(Synopsis!A8,'Step 3'!$B$6:$B$136))&amp;""</f>
        <v/>
      </c>
      <c r="C8" s="91" t="str">
        <f t="shared" si="0"/>
        <v>Y</v>
      </c>
    </row>
    <row r="9" spans="1:3" x14ac:dyDescent="0.25">
      <c r="A9" s="32">
        <f t="shared" si="1"/>
        <v>5</v>
      </c>
      <c r="B9" s="95" t="str">
        <f>INDEX('Step 3'!$E$6:$E$136,MATCH(Synopsis!A9,'Step 3'!$B$6:$B$136))&amp;""</f>
        <v/>
      </c>
      <c r="C9" s="91" t="str">
        <f t="shared" si="0"/>
        <v>Y</v>
      </c>
    </row>
    <row r="10" spans="1:3" x14ac:dyDescent="0.25">
      <c r="A10" s="32">
        <f t="shared" si="1"/>
        <v>6</v>
      </c>
      <c r="B10" s="95" t="str">
        <f>INDEX('Step 3'!$E$6:$E$136,MATCH(Synopsis!A10,'Step 3'!$B$6:$B$136))&amp;""</f>
        <v/>
      </c>
      <c r="C10" s="91" t="str">
        <f t="shared" si="0"/>
        <v>Y</v>
      </c>
    </row>
    <row r="11" spans="1:3" x14ac:dyDescent="0.25">
      <c r="A11" s="32">
        <f t="shared" si="1"/>
        <v>7</v>
      </c>
      <c r="B11" s="95" t="str">
        <f>INDEX('Step 3'!$E$6:$E$136,MATCH(Synopsis!A11,'Step 3'!$B$6:$B$136))&amp;""</f>
        <v/>
      </c>
      <c r="C11" s="91" t="str">
        <f t="shared" si="0"/>
        <v>Y</v>
      </c>
    </row>
    <row r="12" spans="1:3" x14ac:dyDescent="0.25">
      <c r="A12" s="32">
        <f t="shared" si="1"/>
        <v>8</v>
      </c>
      <c r="B12" s="95" t="str">
        <f>INDEX('Step 3'!$E$6:$E$136,MATCH(Synopsis!A12,'Step 3'!$B$6:$B$136))&amp;""</f>
        <v/>
      </c>
      <c r="C12" s="91" t="str">
        <f t="shared" si="0"/>
        <v>Y</v>
      </c>
    </row>
    <row r="13" spans="1:3" x14ac:dyDescent="0.25">
      <c r="A13" s="32">
        <f t="shared" si="1"/>
        <v>9</v>
      </c>
      <c r="B13" s="95" t="str">
        <f>INDEX('Step 3'!$E$6:$E$136,MATCH(Synopsis!A13,'Step 3'!$B$6:$B$136))&amp;""</f>
        <v/>
      </c>
      <c r="C13" s="91" t="str">
        <f t="shared" si="0"/>
        <v>Y</v>
      </c>
    </row>
    <row r="14" spans="1:3" x14ac:dyDescent="0.25">
      <c r="A14" s="32">
        <f t="shared" si="1"/>
        <v>10</v>
      </c>
      <c r="B14" s="95" t="str">
        <f>INDEX('Step 3'!$E$6:$E$136,MATCH(Synopsis!A14,'Step 3'!$B$6:$B$136))&amp;""</f>
        <v/>
      </c>
      <c r="C14" s="91" t="str">
        <f t="shared" si="0"/>
        <v>Y</v>
      </c>
    </row>
    <row r="15" spans="1:3" x14ac:dyDescent="0.25">
      <c r="A15" s="32">
        <f t="shared" si="1"/>
        <v>11</v>
      </c>
      <c r="B15" s="95" t="str">
        <f>INDEX('Step 3'!$E$6:$E$136,MATCH(Synopsis!A15,'Step 3'!$B$6:$B$136))&amp;""</f>
        <v/>
      </c>
      <c r="C15" s="91" t="str">
        <f t="shared" si="0"/>
        <v>Y</v>
      </c>
    </row>
    <row r="16" spans="1:3" x14ac:dyDescent="0.25">
      <c r="A16" s="32">
        <f t="shared" si="1"/>
        <v>12</v>
      </c>
      <c r="B16" s="95" t="str">
        <f>INDEX('Step 3'!$E$6:$E$136,MATCH(Synopsis!A16,'Step 3'!$B$6:$B$136))&amp;""</f>
        <v/>
      </c>
      <c r="C16" s="91" t="str">
        <f t="shared" si="0"/>
        <v>Y</v>
      </c>
    </row>
    <row r="17" spans="1:3" x14ac:dyDescent="0.25">
      <c r="A17" s="32">
        <f t="shared" si="1"/>
        <v>13</v>
      </c>
      <c r="B17" s="95" t="str">
        <f>INDEX('Step 3'!$E$6:$E$136,MATCH(Synopsis!A17,'Step 3'!$B$6:$B$136))&amp;""</f>
        <v/>
      </c>
      <c r="C17" s="91" t="str">
        <f t="shared" si="0"/>
        <v>Y</v>
      </c>
    </row>
    <row r="18" spans="1:3" x14ac:dyDescent="0.25">
      <c r="A18" s="32">
        <f t="shared" si="1"/>
        <v>14</v>
      </c>
      <c r="B18" s="95" t="str">
        <f>INDEX('Step 3'!$E$6:$E$136,MATCH(Synopsis!A18,'Step 3'!$B$6:$B$136))&amp;""</f>
        <v/>
      </c>
      <c r="C18" s="91" t="str">
        <f t="shared" si="0"/>
        <v>Y</v>
      </c>
    </row>
    <row r="19" spans="1:3" x14ac:dyDescent="0.25">
      <c r="A19" s="32">
        <f t="shared" si="1"/>
        <v>15</v>
      </c>
      <c r="B19" s="95" t="str">
        <f>INDEX('Step 3'!$E$6:$E$136,MATCH(Synopsis!A19,'Step 3'!$B$6:$B$136))&amp;""</f>
        <v/>
      </c>
      <c r="C19" s="91" t="str">
        <f t="shared" si="0"/>
        <v>Y</v>
      </c>
    </row>
    <row r="20" spans="1:3" x14ac:dyDescent="0.25">
      <c r="A20" s="32">
        <f t="shared" si="1"/>
        <v>16</v>
      </c>
      <c r="B20" s="95" t="str">
        <f>INDEX('Step 3'!$E$6:$E$136,MATCH(Synopsis!A20,'Step 3'!$B$6:$B$136))&amp;""</f>
        <v/>
      </c>
      <c r="C20" s="91" t="str">
        <f t="shared" si="0"/>
        <v>Y</v>
      </c>
    </row>
    <row r="21" spans="1:3" x14ac:dyDescent="0.25">
      <c r="A21" s="32">
        <f t="shared" si="1"/>
        <v>17</v>
      </c>
      <c r="B21" s="95" t="str">
        <f>INDEX('Step 3'!$E$6:$E$136,MATCH(Synopsis!A21,'Step 3'!$B$6:$B$136))&amp;""</f>
        <v/>
      </c>
      <c r="C21" s="91" t="str">
        <f t="shared" si="0"/>
        <v>Y</v>
      </c>
    </row>
    <row r="22" spans="1:3" x14ac:dyDescent="0.25">
      <c r="A22" s="32">
        <f t="shared" si="1"/>
        <v>18</v>
      </c>
      <c r="B22" s="95" t="str">
        <f>INDEX('Step 3'!$E$6:$E$136,MATCH(Synopsis!A22,'Step 3'!$B$6:$B$136))&amp;""</f>
        <v/>
      </c>
      <c r="C22" s="91" t="str">
        <f t="shared" si="0"/>
        <v>Y</v>
      </c>
    </row>
    <row r="23" spans="1:3" x14ac:dyDescent="0.25">
      <c r="A23" s="32">
        <f t="shared" si="1"/>
        <v>19</v>
      </c>
      <c r="B23" s="95" t="str">
        <f>INDEX('Step 3'!$E$6:$E$136,MATCH(Synopsis!A23,'Step 3'!$B$6:$B$136))&amp;""</f>
        <v/>
      </c>
      <c r="C23" s="91" t="str">
        <f t="shared" si="0"/>
        <v>Y</v>
      </c>
    </row>
    <row r="24" spans="1:3" x14ac:dyDescent="0.25">
      <c r="A24" s="32">
        <f t="shared" si="1"/>
        <v>20</v>
      </c>
      <c r="B24" s="95" t="str">
        <f>INDEX('Step 3'!$E$6:$E$136,MATCH(Synopsis!A24,'Step 3'!$B$6:$B$136))&amp;""</f>
        <v/>
      </c>
      <c r="C24" s="91" t="str">
        <f t="shared" si="0"/>
        <v>Y</v>
      </c>
    </row>
    <row r="25" spans="1:3" x14ac:dyDescent="0.25">
      <c r="A25" s="32">
        <f t="shared" si="1"/>
        <v>21</v>
      </c>
      <c r="B25" s="95" t="str">
        <f>INDEX('Step 3'!$E$6:$E$136,MATCH(Synopsis!A25,'Step 3'!$B$6:$B$136))&amp;""</f>
        <v/>
      </c>
      <c r="C25" s="91" t="str">
        <f t="shared" si="0"/>
        <v>Y</v>
      </c>
    </row>
    <row r="26" spans="1:3" x14ac:dyDescent="0.25">
      <c r="A26" s="32">
        <f t="shared" si="1"/>
        <v>22</v>
      </c>
      <c r="B26" s="95" t="str">
        <f>INDEX('Step 3'!$E$6:$E$136,MATCH(Synopsis!A26,'Step 3'!$B$6:$B$136))&amp;""</f>
        <v/>
      </c>
      <c r="C26" s="91" t="str">
        <f t="shared" si="0"/>
        <v>Y</v>
      </c>
    </row>
    <row r="27" spans="1:3" x14ac:dyDescent="0.25">
      <c r="A27" s="32">
        <f t="shared" si="1"/>
        <v>23</v>
      </c>
      <c r="B27" s="95" t="str">
        <f>INDEX('Step 3'!$E$6:$E$136,MATCH(Synopsis!A27,'Step 3'!$B$6:$B$136))&amp;""</f>
        <v/>
      </c>
      <c r="C27" s="91" t="str">
        <f t="shared" si="0"/>
        <v>Y</v>
      </c>
    </row>
    <row r="28" spans="1:3" x14ac:dyDescent="0.25">
      <c r="A28" s="32">
        <f t="shared" si="1"/>
        <v>24</v>
      </c>
      <c r="B28" s="95" t="str">
        <f>INDEX('Step 3'!$E$6:$E$136,MATCH(Synopsis!A28,'Step 3'!$B$6:$B$136))&amp;""</f>
        <v/>
      </c>
      <c r="C28" s="91" t="str">
        <f t="shared" si="0"/>
        <v>Y</v>
      </c>
    </row>
    <row r="29" spans="1:3" x14ac:dyDescent="0.25">
      <c r="A29" s="32">
        <f t="shared" si="1"/>
        <v>25</v>
      </c>
      <c r="B29" s="95" t="str">
        <f>INDEX('Step 3'!$E$6:$E$136,MATCH(Synopsis!A29,'Step 3'!$B$6:$B$136))&amp;""</f>
        <v/>
      </c>
      <c r="C29" s="91" t="str">
        <f t="shared" si="0"/>
        <v>Y</v>
      </c>
    </row>
    <row r="30" spans="1:3" x14ac:dyDescent="0.25">
      <c r="A30" s="32">
        <f t="shared" si="1"/>
        <v>26</v>
      </c>
      <c r="B30" s="95" t="str">
        <f>INDEX('Step 3'!$E$6:$E$136,MATCH(Synopsis!A30,'Step 3'!$B$6:$B$136))&amp;""</f>
        <v/>
      </c>
      <c r="C30" s="91" t="str">
        <f t="shared" si="0"/>
        <v>Y</v>
      </c>
    </row>
    <row r="31" spans="1:3" x14ac:dyDescent="0.25">
      <c r="A31" s="32">
        <f t="shared" si="1"/>
        <v>27</v>
      </c>
      <c r="B31" s="95" t="str">
        <f>INDEX('Step 3'!$E$6:$E$136,MATCH(Synopsis!A31,'Step 3'!$B$6:$B$136))&amp;""</f>
        <v/>
      </c>
      <c r="C31" s="91" t="str">
        <f t="shared" si="0"/>
        <v>Y</v>
      </c>
    </row>
    <row r="32" spans="1:3" x14ac:dyDescent="0.25">
      <c r="A32" s="32">
        <f t="shared" si="1"/>
        <v>28</v>
      </c>
      <c r="B32" s="95" t="str">
        <f>INDEX('Step 3'!$E$6:$E$136,MATCH(Synopsis!A32,'Step 3'!$B$6:$B$136))&amp;""</f>
        <v/>
      </c>
      <c r="C32" s="91" t="str">
        <f t="shared" si="0"/>
        <v>Y</v>
      </c>
    </row>
    <row r="33" spans="1:3" x14ac:dyDescent="0.25">
      <c r="A33" s="32">
        <f t="shared" si="1"/>
        <v>29</v>
      </c>
      <c r="B33" s="95" t="str">
        <f>INDEX('Step 3'!$E$6:$E$136,MATCH(Synopsis!A33,'Step 3'!$B$6:$B$136))&amp;""</f>
        <v/>
      </c>
      <c r="C33" s="91" t="str">
        <f t="shared" si="0"/>
        <v>Y</v>
      </c>
    </row>
    <row r="34" spans="1:3" x14ac:dyDescent="0.25">
      <c r="A34" s="32">
        <f t="shared" si="1"/>
        <v>30</v>
      </c>
      <c r="B34" s="95" t="str">
        <f>INDEX('Step 3'!$E$6:$E$136,MATCH(Synopsis!A34,'Step 3'!$B$6:$B$136))&amp;""</f>
        <v/>
      </c>
      <c r="C34" s="91" t="str">
        <f t="shared" si="0"/>
        <v>Y</v>
      </c>
    </row>
    <row r="35" spans="1:3" x14ac:dyDescent="0.25">
      <c r="A35" s="32">
        <f t="shared" si="1"/>
        <v>31</v>
      </c>
      <c r="B35" s="95" t="str">
        <f>INDEX('Step 3'!$E$6:$E$136,MATCH(Synopsis!A35,'Step 3'!$B$6:$B$136))&amp;""</f>
        <v/>
      </c>
      <c r="C35" s="91" t="str">
        <f t="shared" si="0"/>
        <v>Y</v>
      </c>
    </row>
    <row r="36" spans="1:3" x14ac:dyDescent="0.25">
      <c r="A36" s="32">
        <f t="shared" si="1"/>
        <v>32</v>
      </c>
      <c r="B36" s="95" t="str">
        <f>INDEX('Step 3'!$E$6:$E$136,MATCH(Synopsis!A36,'Step 3'!$B$6:$B$136))&amp;""</f>
        <v/>
      </c>
      <c r="C36" s="91" t="str">
        <f t="shared" si="0"/>
        <v>Y</v>
      </c>
    </row>
    <row r="37" spans="1:3" x14ac:dyDescent="0.25">
      <c r="A37" s="32">
        <f t="shared" si="1"/>
        <v>33</v>
      </c>
      <c r="B37" s="95" t="str">
        <f>INDEX('Step 3'!$E$6:$E$136,MATCH(Synopsis!A37,'Step 3'!$B$6:$B$136))&amp;""</f>
        <v/>
      </c>
      <c r="C37" s="91" t="str">
        <f t="shared" si="0"/>
        <v>Y</v>
      </c>
    </row>
    <row r="38" spans="1:3" x14ac:dyDescent="0.25">
      <c r="A38" s="32">
        <f t="shared" si="1"/>
        <v>34</v>
      </c>
      <c r="B38" s="95" t="str">
        <f>INDEX('Step 3'!$E$6:$E$136,MATCH(Synopsis!A38,'Step 3'!$B$6:$B$136))&amp;""</f>
        <v/>
      </c>
      <c r="C38" s="91" t="str">
        <f t="shared" si="0"/>
        <v>Y</v>
      </c>
    </row>
    <row r="39" spans="1:3" x14ac:dyDescent="0.25">
      <c r="A39" s="32">
        <f t="shared" si="1"/>
        <v>35</v>
      </c>
      <c r="B39" s="95" t="str">
        <f>INDEX('Step 3'!$E$6:$E$136,MATCH(Synopsis!A39,'Step 3'!$B$6:$B$136))&amp;""</f>
        <v/>
      </c>
      <c r="C39" s="91" t="str">
        <f t="shared" si="0"/>
        <v>Y</v>
      </c>
    </row>
    <row r="40" spans="1:3" x14ac:dyDescent="0.25">
      <c r="A40" s="32">
        <f t="shared" si="1"/>
        <v>36</v>
      </c>
      <c r="B40" s="95" t="str">
        <f>INDEX('Step 3'!$E$6:$E$136,MATCH(Synopsis!A40,'Step 3'!$B$6:$B$136))&amp;""</f>
        <v/>
      </c>
      <c r="C40" s="91" t="str">
        <f t="shared" si="0"/>
        <v>Y</v>
      </c>
    </row>
    <row r="41" spans="1:3" x14ac:dyDescent="0.25">
      <c r="A41" s="32">
        <f t="shared" si="1"/>
        <v>37</v>
      </c>
      <c r="B41" s="95" t="str">
        <f>INDEX('Step 3'!$E$6:$E$136,MATCH(Synopsis!A41,'Step 3'!$B$6:$B$136))&amp;""</f>
        <v/>
      </c>
      <c r="C41" s="91" t="str">
        <f t="shared" si="0"/>
        <v>Y</v>
      </c>
    </row>
    <row r="42" spans="1:3" x14ac:dyDescent="0.25">
      <c r="A42" s="32">
        <f t="shared" si="1"/>
        <v>38</v>
      </c>
      <c r="B42" s="95" t="str">
        <f>INDEX('Step 3'!$E$6:$E$136,MATCH(Synopsis!A42,'Step 3'!$B$6:$B$136))&amp;""</f>
        <v/>
      </c>
      <c r="C42" s="91" t="str">
        <f t="shared" si="0"/>
        <v>Y</v>
      </c>
    </row>
    <row r="43" spans="1:3" x14ac:dyDescent="0.25">
      <c r="A43" s="32">
        <f t="shared" si="1"/>
        <v>39</v>
      </c>
      <c r="B43" s="95" t="str">
        <f>INDEX('Step 3'!$E$6:$E$136,MATCH(Synopsis!A43,'Step 3'!$B$6:$B$136))&amp;""</f>
        <v/>
      </c>
      <c r="C43" s="91" t="str">
        <f t="shared" si="0"/>
        <v>Y</v>
      </c>
    </row>
    <row r="44" spans="1:3" x14ac:dyDescent="0.25">
      <c r="A44" s="32">
        <f t="shared" si="1"/>
        <v>40</v>
      </c>
      <c r="B44" s="95" t="str">
        <f>INDEX('Step 3'!$E$6:$E$136,MATCH(Synopsis!A44,'Step 3'!$B$6:$B$136))&amp;""</f>
        <v/>
      </c>
      <c r="C44" s="91" t="str">
        <f t="shared" si="0"/>
        <v>Y</v>
      </c>
    </row>
    <row r="45" spans="1:3" x14ac:dyDescent="0.25">
      <c r="A45" s="32">
        <f t="shared" si="1"/>
        <v>41</v>
      </c>
      <c r="B45" s="95" t="str">
        <f>INDEX('Step 3'!$E$6:$E$136,MATCH(Synopsis!A45,'Step 3'!$B$6:$B$136))&amp;""</f>
        <v/>
      </c>
      <c r="C45" s="91" t="str">
        <f t="shared" si="0"/>
        <v>Y</v>
      </c>
    </row>
    <row r="46" spans="1:3" x14ac:dyDescent="0.25">
      <c r="A46" s="32">
        <f t="shared" si="1"/>
        <v>42</v>
      </c>
      <c r="B46" s="95" t="str">
        <f>INDEX('Step 3'!$E$6:$E$136,MATCH(Synopsis!A46,'Step 3'!$B$6:$B$136))&amp;""</f>
        <v/>
      </c>
      <c r="C46" s="91" t="str">
        <f t="shared" si="0"/>
        <v>Y</v>
      </c>
    </row>
    <row r="47" spans="1:3" x14ac:dyDescent="0.25">
      <c r="A47" s="32">
        <f t="shared" si="1"/>
        <v>43</v>
      </c>
      <c r="B47" s="95" t="str">
        <f>INDEX('Step 3'!$E$6:$E$136,MATCH(Synopsis!A47,'Step 3'!$B$6:$B$136))&amp;""</f>
        <v/>
      </c>
      <c r="C47" s="91" t="str">
        <f t="shared" si="0"/>
        <v>Y</v>
      </c>
    </row>
    <row r="48" spans="1:3" x14ac:dyDescent="0.25">
      <c r="A48" s="32">
        <f t="shared" si="1"/>
        <v>44</v>
      </c>
      <c r="B48" s="95" t="str">
        <f>INDEX('Step 3'!$E$6:$E$136,MATCH(Synopsis!A48,'Step 3'!$B$6:$B$136))&amp;""</f>
        <v/>
      </c>
      <c r="C48" s="91" t="str">
        <f t="shared" si="0"/>
        <v>Y</v>
      </c>
    </row>
    <row r="49" spans="1:3" x14ac:dyDescent="0.25">
      <c r="A49" s="32">
        <f t="shared" si="1"/>
        <v>45</v>
      </c>
      <c r="B49" s="95" t="str">
        <f>INDEX('Step 3'!$E$6:$E$136,MATCH(Synopsis!A49,'Step 3'!$B$6:$B$136))&amp;""</f>
        <v/>
      </c>
      <c r="C49" s="91" t="str">
        <f t="shared" si="0"/>
        <v>Y</v>
      </c>
    </row>
    <row r="50" spans="1:3" x14ac:dyDescent="0.25">
      <c r="A50" s="32">
        <f t="shared" si="1"/>
        <v>46</v>
      </c>
      <c r="B50" s="95" t="str">
        <f>INDEX('Step 3'!$E$6:$E$136,MATCH(Synopsis!A50,'Step 3'!$B$6:$B$136))&amp;""</f>
        <v/>
      </c>
      <c r="C50" s="91" t="str">
        <f t="shared" si="0"/>
        <v>Y</v>
      </c>
    </row>
    <row r="51" spans="1:3" x14ac:dyDescent="0.25">
      <c r="A51" s="32">
        <f t="shared" si="1"/>
        <v>47</v>
      </c>
      <c r="B51" s="95" t="str">
        <f>INDEX('Step 3'!$E$6:$E$136,MATCH(Synopsis!A51,'Step 3'!$B$6:$B$136))&amp;""</f>
        <v/>
      </c>
      <c r="C51" s="91" t="str">
        <f t="shared" si="0"/>
        <v>Y</v>
      </c>
    </row>
    <row r="52" spans="1:3" x14ac:dyDescent="0.25">
      <c r="A52" s="32">
        <f t="shared" si="1"/>
        <v>48</v>
      </c>
      <c r="B52" s="95" t="str">
        <f>INDEX('Step 3'!$E$6:$E$136,MATCH(Synopsis!A52,'Step 3'!$B$6:$B$136))&amp;""</f>
        <v/>
      </c>
      <c r="C52" s="91" t="str">
        <f t="shared" si="0"/>
        <v>Y</v>
      </c>
    </row>
    <row r="53" spans="1:3" x14ac:dyDescent="0.25">
      <c r="A53" s="32">
        <f t="shared" si="1"/>
        <v>49</v>
      </c>
      <c r="B53" s="95" t="str">
        <f>INDEX('Step 3'!$E$6:$E$136,MATCH(Synopsis!A53,'Step 3'!$B$6:$B$136))&amp;""</f>
        <v/>
      </c>
      <c r="C53" s="91" t="str">
        <f t="shared" si="0"/>
        <v>Y</v>
      </c>
    </row>
    <row r="54" spans="1:3" x14ac:dyDescent="0.25">
      <c r="A54" s="32">
        <f t="shared" si="1"/>
        <v>50</v>
      </c>
      <c r="B54" s="95" t="str">
        <f>INDEX('Step 3'!$E$6:$E$136,MATCH(Synopsis!A54,'Step 3'!$B$6:$B$136))&amp;""</f>
        <v/>
      </c>
      <c r="C54" s="91" t="str">
        <f t="shared" si="0"/>
        <v>Y</v>
      </c>
    </row>
    <row r="55" spans="1:3" x14ac:dyDescent="0.25">
      <c r="A55" s="32">
        <f t="shared" si="1"/>
        <v>51</v>
      </c>
      <c r="B55" s="95" t="str">
        <f>INDEX('Step 3'!$E$6:$E$136,MATCH(Synopsis!A55,'Step 3'!$B$6:$B$136))&amp;""</f>
        <v/>
      </c>
      <c r="C55" s="91" t="str">
        <f t="shared" si="0"/>
        <v>Y</v>
      </c>
    </row>
    <row r="56" spans="1:3" x14ac:dyDescent="0.25">
      <c r="A56" s="32">
        <f t="shared" si="1"/>
        <v>52</v>
      </c>
      <c r="B56" s="95" t="str">
        <f>INDEX('Step 3'!$E$6:$E$136,MATCH(Synopsis!A56,'Step 3'!$B$6:$B$136))&amp;""</f>
        <v/>
      </c>
      <c r="C56" s="91" t="str">
        <f t="shared" si="0"/>
        <v>Y</v>
      </c>
    </row>
    <row r="57" spans="1:3" x14ac:dyDescent="0.25">
      <c r="A57" s="32">
        <f t="shared" si="1"/>
        <v>53</v>
      </c>
      <c r="B57" s="95" t="str">
        <f>INDEX('Step 3'!$E$6:$E$136,MATCH(Synopsis!A57,'Step 3'!$B$6:$B$136))&amp;""</f>
        <v/>
      </c>
      <c r="C57" s="91" t="str">
        <f t="shared" si="0"/>
        <v>Y</v>
      </c>
    </row>
    <row r="58" spans="1:3" x14ac:dyDescent="0.25">
      <c r="A58" s="32">
        <f t="shared" si="1"/>
        <v>54</v>
      </c>
      <c r="B58" s="95" t="str">
        <f>INDEX('Step 3'!$E$6:$E$136,MATCH(Synopsis!A58,'Step 3'!$B$6:$B$136))&amp;""</f>
        <v/>
      </c>
      <c r="C58" s="91" t="str">
        <f t="shared" si="0"/>
        <v>Y</v>
      </c>
    </row>
    <row r="59" spans="1:3" x14ac:dyDescent="0.25">
      <c r="A59" s="32">
        <f t="shared" si="1"/>
        <v>55</v>
      </c>
      <c r="B59" s="95" t="str">
        <f>INDEX('Step 3'!$E$6:$E$136,MATCH(Synopsis!A59,'Step 3'!$B$6:$B$136))&amp;""</f>
        <v/>
      </c>
      <c r="C59" s="91" t="str">
        <f t="shared" si="0"/>
        <v>Y</v>
      </c>
    </row>
    <row r="60" spans="1:3" x14ac:dyDescent="0.25">
      <c r="A60" s="32">
        <f t="shared" si="1"/>
        <v>56</v>
      </c>
      <c r="B60" s="95" t="str">
        <f>INDEX('Step 3'!$E$6:$E$136,MATCH(Synopsis!A60,'Step 3'!$B$6:$B$136))&amp;""</f>
        <v/>
      </c>
      <c r="C60" s="91" t="str">
        <f t="shared" si="0"/>
        <v>Y</v>
      </c>
    </row>
    <row r="61" spans="1:3" x14ac:dyDescent="0.25">
      <c r="A61" s="32">
        <f t="shared" si="1"/>
        <v>57</v>
      </c>
      <c r="B61" s="95" t="str">
        <f>INDEX('Step 3'!$E$6:$E$136,MATCH(Synopsis!A61,'Step 3'!$B$6:$B$136))&amp;""</f>
        <v/>
      </c>
      <c r="C61" s="91" t="str">
        <f t="shared" si="0"/>
        <v>Y</v>
      </c>
    </row>
    <row r="62" spans="1:3" x14ac:dyDescent="0.25">
      <c r="A62" s="32">
        <f t="shared" si="1"/>
        <v>58</v>
      </c>
      <c r="B62" s="95" t="str">
        <f>INDEX('Step 3'!$E$6:$E$136,MATCH(Synopsis!A62,'Step 3'!$B$6:$B$136))&amp;""</f>
        <v/>
      </c>
      <c r="C62" s="91" t="str">
        <f t="shared" si="0"/>
        <v>Y</v>
      </c>
    </row>
    <row r="63" spans="1:3" x14ac:dyDescent="0.25">
      <c r="A63" s="32">
        <f t="shared" si="1"/>
        <v>59</v>
      </c>
      <c r="B63" s="95" t="str">
        <f>INDEX('Step 3'!$E$6:$E$136,MATCH(Synopsis!A63,'Step 3'!$B$6:$B$136))&amp;""</f>
        <v/>
      </c>
      <c r="C63" s="91" t="str">
        <f t="shared" si="0"/>
        <v>Y</v>
      </c>
    </row>
    <row r="64" spans="1:3" x14ac:dyDescent="0.25">
      <c r="A64" s="32">
        <f t="shared" si="1"/>
        <v>60</v>
      </c>
      <c r="B64" s="95" t="str">
        <f>INDEX('Step 3'!$E$6:$E$136,MATCH(Synopsis!A64,'Step 3'!$B$6:$B$136))&amp;""</f>
        <v/>
      </c>
      <c r="C64" s="91" t="str">
        <f t="shared" si="0"/>
        <v>Y</v>
      </c>
    </row>
    <row r="65" spans="1:3" x14ac:dyDescent="0.25">
      <c r="A65" s="32">
        <f t="shared" si="1"/>
        <v>61</v>
      </c>
      <c r="B65" s="95" t="str">
        <f>INDEX('Step 3'!$E$6:$E$136,MATCH(Synopsis!A65,'Step 3'!$B$6:$B$136))&amp;""</f>
        <v/>
      </c>
      <c r="C65" s="91" t="str">
        <f t="shared" si="0"/>
        <v>Y</v>
      </c>
    </row>
    <row r="66" spans="1:3" x14ac:dyDescent="0.25">
      <c r="A66" s="32">
        <f t="shared" si="1"/>
        <v>62</v>
      </c>
      <c r="B66" s="95" t="str">
        <f>INDEX('Step 3'!$E$6:$E$136,MATCH(Synopsis!A66,'Step 3'!$B$6:$B$136))&amp;""</f>
        <v/>
      </c>
      <c r="C66" s="91" t="str">
        <f t="shared" si="0"/>
        <v>Y</v>
      </c>
    </row>
    <row r="67" spans="1:3" x14ac:dyDescent="0.25">
      <c r="A67" s="32">
        <f t="shared" si="1"/>
        <v>63</v>
      </c>
      <c r="B67" s="95" t="str">
        <f>INDEX('Step 3'!$E$6:$E$136,MATCH(Synopsis!A67,'Step 3'!$B$6:$B$136))&amp;""</f>
        <v/>
      </c>
      <c r="C67" s="91" t="str">
        <f t="shared" si="0"/>
        <v>Y</v>
      </c>
    </row>
    <row r="68" spans="1:3" x14ac:dyDescent="0.25">
      <c r="A68" s="32">
        <f t="shared" si="1"/>
        <v>64</v>
      </c>
      <c r="B68" s="95" t="str">
        <f>INDEX('Step 3'!$E$6:$E$136,MATCH(Synopsis!A68,'Step 3'!$B$6:$B$136))&amp;""</f>
        <v/>
      </c>
      <c r="C68" s="91" t="str">
        <f t="shared" si="0"/>
        <v>Y</v>
      </c>
    </row>
    <row r="69" spans="1:3" x14ac:dyDescent="0.25">
      <c r="A69" s="32">
        <f t="shared" si="1"/>
        <v>65</v>
      </c>
      <c r="B69" s="95" t="str">
        <f>INDEX('Step 3'!$E$6:$E$136,MATCH(Synopsis!A69,'Step 3'!$B$6:$B$136))&amp;""</f>
        <v/>
      </c>
      <c r="C69" s="91" t="str">
        <f t="shared" si="0"/>
        <v>Y</v>
      </c>
    </row>
    <row r="70" spans="1:3" x14ac:dyDescent="0.25">
      <c r="A70" s="32">
        <f t="shared" si="1"/>
        <v>66</v>
      </c>
      <c r="B70" s="95" t="str">
        <f>INDEX('Step 3'!$E$6:$E$136,MATCH(Synopsis!A70,'Step 3'!$B$6:$B$136))&amp;""</f>
        <v/>
      </c>
      <c r="C70" s="91" t="str">
        <f t="shared" si="0"/>
        <v>Y</v>
      </c>
    </row>
    <row r="71" spans="1:3" x14ac:dyDescent="0.25">
      <c r="A71" s="32">
        <f t="shared" ref="A71:A124" si="2">A70+1</f>
        <v>67</v>
      </c>
      <c r="B71" s="95" t="str">
        <f>INDEX('Step 3'!$E$6:$E$136,MATCH(Synopsis!A71,'Step 3'!$B$6:$B$136))&amp;""</f>
        <v/>
      </c>
      <c r="C71" s="91" t="str">
        <f t="shared" si="0"/>
        <v>Y</v>
      </c>
    </row>
    <row r="72" spans="1:3" x14ac:dyDescent="0.25">
      <c r="A72" s="32">
        <f t="shared" si="2"/>
        <v>68</v>
      </c>
      <c r="B72" s="95" t="str">
        <f>INDEX('Step 3'!$E$6:$E$136,MATCH(Synopsis!A72,'Step 3'!$B$6:$B$136))&amp;""</f>
        <v/>
      </c>
      <c r="C72" s="91" t="str">
        <f t="shared" si="0"/>
        <v>Y</v>
      </c>
    </row>
    <row r="73" spans="1:3" x14ac:dyDescent="0.25">
      <c r="A73" s="32">
        <f t="shared" si="2"/>
        <v>69</v>
      </c>
      <c r="B73" s="95" t="str">
        <f>INDEX('Step 3'!$E$6:$E$136,MATCH(Synopsis!A73,'Step 3'!$B$6:$B$136))&amp;""</f>
        <v/>
      </c>
      <c r="C73" s="91" t="str">
        <f t="shared" si="0"/>
        <v>Y</v>
      </c>
    </row>
    <row r="74" spans="1:3" x14ac:dyDescent="0.25">
      <c r="A74" s="32">
        <f t="shared" si="2"/>
        <v>70</v>
      </c>
      <c r="B74" s="95" t="str">
        <f>INDEX('Step 3'!$E$6:$E$136,MATCH(Synopsis!A74,'Step 3'!$B$6:$B$136))&amp;""</f>
        <v/>
      </c>
      <c r="C74" s="91" t="str">
        <f t="shared" si="0"/>
        <v>Y</v>
      </c>
    </row>
    <row r="75" spans="1:3" x14ac:dyDescent="0.25">
      <c r="A75" s="32">
        <f t="shared" si="2"/>
        <v>71</v>
      </c>
      <c r="B75" s="95" t="str">
        <f>INDEX('Step 3'!$E$6:$E$136,MATCH(Synopsis!A75,'Step 3'!$B$6:$B$136))&amp;""</f>
        <v/>
      </c>
      <c r="C75" s="91" t="str">
        <f t="shared" si="0"/>
        <v>Y</v>
      </c>
    </row>
    <row r="76" spans="1:3" x14ac:dyDescent="0.25">
      <c r="A76" s="32">
        <f t="shared" si="2"/>
        <v>72</v>
      </c>
      <c r="B76" s="95" t="str">
        <f>INDEX('Step 3'!$E$6:$E$136,MATCH(Synopsis!A76,'Step 3'!$B$6:$B$136))&amp;""</f>
        <v/>
      </c>
      <c r="C76" s="91" t="str">
        <f t="shared" si="0"/>
        <v>Y</v>
      </c>
    </row>
    <row r="77" spans="1:3" x14ac:dyDescent="0.25">
      <c r="A77" s="32">
        <f t="shared" si="2"/>
        <v>73</v>
      </c>
      <c r="B77" s="95" t="str">
        <f>INDEX('Step 3'!$E$6:$E$136,MATCH(Synopsis!A77,'Step 3'!$B$6:$B$136))&amp;""</f>
        <v/>
      </c>
      <c r="C77" s="91" t="str">
        <f t="shared" si="0"/>
        <v>Y</v>
      </c>
    </row>
    <row r="78" spans="1:3" x14ac:dyDescent="0.25">
      <c r="A78" s="32">
        <f t="shared" si="2"/>
        <v>74</v>
      </c>
      <c r="B78" s="95" t="str">
        <f>INDEX('Step 3'!$E$6:$E$136,MATCH(Synopsis!A78,'Step 3'!$B$6:$B$136))&amp;""</f>
        <v/>
      </c>
      <c r="C78" s="91" t="str">
        <f t="shared" si="0"/>
        <v>Y</v>
      </c>
    </row>
    <row r="79" spans="1:3" x14ac:dyDescent="0.25">
      <c r="A79" s="32">
        <f t="shared" si="2"/>
        <v>75</v>
      </c>
      <c r="B79" s="95" t="str">
        <f>INDEX('Step 3'!$E$6:$E$136,MATCH(Synopsis!A79,'Step 3'!$B$6:$B$136))&amp;""</f>
        <v/>
      </c>
      <c r="C79" s="91" t="str">
        <f t="shared" si="0"/>
        <v>Y</v>
      </c>
    </row>
    <row r="80" spans="1:3" x14ac:dyDescent="0.25">
      <c r="A80" s="32">
        <f t="shared" si="2"/>
        <v>76</v>
      </c>
      <c r="B80" s="95" t="str">
        <f>INDEX('Step 3'!$E$6:$E$136,MATCH(Synopsis!A80,'Step 3'!$B$6:$B$136))&amp;""</f>
        <v/>
      </c>
      <c r="C80" s="91" t="str">
        <f t="shared" si="0"/>
        <v>Y</v>
      </c>
    </row>
    <row r="81" spans="1:3" x14ac:dyDescent="0.25">
      <c r="A81" s="32">
        <f t="shared" si="2"/>
        <v>77</v>
      </c>
      <c r="B81" s="95" t="str">
        <f>INDEX('Step 3'!$E$6:$E$136,MATCH(Synopsis!A81,'Step 3'!$B$6:$B$136))&amp;""</f>
        <v/>
      </c>
      <c r="C81" s="91" t="str">
        <f t="shared" si="0"/>
        <v>Y</v>
      </c>
    </row>
    <row r="82" spans="1:3" x14ac:dyDescent="0.25">
      <c r="A82" s="32">
        <f t="shared" si="2"/>
        <v>78</v>
      </c>
      <c r="B82" s="95" t="str">
        <f>INDEX('Step 3'!$E$6:$E$136,MATCH(Synopsis!A82,'Step 3'!$B$6:$B$136))&amp;""</f>
        <v/>
      </c>
      <c r="C82" s="91" t="str">
        <f t="shared" si="0"/>
        <v>Y</v>
      </c>
    </row>
    <row r="83" spans="1:3" x14ac:dyDescent="0.25">
      <c r="A83" s="32">
        <f t="shared" si="2"/>
        <v>79</v>
      </c>
      <c r="B83" s="95" t="str">
        <f>INDEX('Step 3'!$E$6:$E$136,MATCH(Synopsis!A83,'Step 3'!$B$6:$B$136))&amp;""</f>
        <v/>
      </c>
      <c r="C83" s="91" t="str">
        <f t="shared" si="0"/>
        <v>Y</v>
      </c>
    </row>
    <row r="84" spans="1:3" x14ac:dyDescent="0.25">
      <c r="A84" s="32">
        <f t="shared" si="2"/>
        <v>80</v>
      </c>
      <c r="B84" s="95" t="str">
        <f>INDEX('Step 3'!$E$6:$E$136,MATCH(Synopsis!A84,'Step 3'!$B$6:$B$136))&amp;""</f>
        <v/>
      </c>
      <c r="C84" s="91" t="str">
        <f t="shared" si="0"/>
        <v>Y</v>
      </c>
    </row>
    <row r="85" spans="1:3" x14ac:dyDescent="0.25">
      <c r="A85" s="32">
        <f t="shared" si="2"/>
        <v>81</v>
      </c>
      <c r="B85" s="95" t="str">
        <f>INDEX('Step 3'!$E$6:$E$136,MATCH(Synopsis!A85,'Step 3'!$B$6:$B$136))&amp;""</f>
        <v/>
      </c>
      <c r="C85" s="91" t="str">
        <f t="shared" si="0"/>
        <v>Y</v>
      </c>
    </row>
    <row r="86" spans="1:3" x14ac:dyDescent="0.25">
      <c r="A86" s="32">
        <f t="shared" si="2"/>
        <v>82</v>
      </c>
      <c r="B86" s="95" t="str">
        <f>INDEX('Step 3'!$E$6:$E$136,MATCH(Synopsis!A86,'Step 3'!$B$6:$B$136))&amp;""</f>
        <v/>
      </c>
      <c r="C86" s="91" t="str">
        <f t="shared" si="0"/>
        <v>Y</v>
      </c>
    </row>
    <row r="87" spans="1:3" x14ac:dyDescent="0.25">
      <c r="A87" s="32">
        <f t="shared" si="2"/>
        <v>83</v>
      </c>
      <c r="B87" s="95" t="str">
        <f>INDEX('Step 3'!$E$6:$E$136,MATCH(Synopsis!A87,'Step 3'!$B$6:$B$136))&amp;""</f>
        <v/>
      </c>
      <c r="C87" s="91" t="str">
        <f t="shared" si="0"/>
        <v>Y</v>
      </c>
    </row>
    <row r="88" spans="1:3" x14ac:dyDescent="0.25">
      <c r="A88" s="32">
        <f t="shared" si="2"/>
        <v>84</v>
      </c>
      <c r="B88" s="95" t="str">
        <f>INDEX('Step 3'!$E$6:$E$136,MATCH(Synopsis!A88,'Step 3'!$B$6:$B$136))&amp;""</f>
        <v/>
      </c>
      <c r="C88" s="91" t="str">
        <f t="shared" si="0"/>
        <v>Y</v>
      </c>
    </row>
    <row r="89" spans="1:3" x14ac:dyDescent="0.25">
      <c r="A89" s="32">
        <f t="shared" si="2"/>
        <v>85</v>
      </c>
      <c r="B89" s="95" t="str">
        <f>INDEX('Step 3'!$E$6:$E$136,MATCH(Synopsis!A89,'Step 3'!$B$6:$B$136))&amp;""</f>
        <v/>
      </c>
      <c r="C89" s="91" t="str">
        <f t="shared" si="0"/>
        <v>Y</v>
      </c>
    </row>
    <row r="90" spans="1:3" x14ac:dyDescent="0.25">
      <c r="A90" s="32">
        <f t="shared" si="2"/>
        <v>86</v>
      </c>
      <c r="B90" s="95" t="str">
        <f>INDEX('Step 3'!$E$6:$E$136,MATCH(Synopsis!A90,'Step 3'!$B$6:$B$136))&amp;""</f>
        <v/>
      </c>
      <c r="C90" s="91" t="str">
        <f t="shared" si="0"/>
        <v>Y</v>
      </c>
    </row>
    <row r="91" spans="1:3" x14ac:dyDescent="0.25">
      <c r="A91" s="32">
        <f t="shared" si="2"/>
        <v>87</v>
      </c>
      <c r="B91" s="95" t="str">
        <f>INDEX('Step 3'!$E$6:$E$136,MATCH(Synopsis!A91,'Step 3'!$B$6:$B$136))&amp;""</f>
        <v/>
      </c>
      <c r="C91" s="91" t="str">
        <f t="shared" si="0"/>
        <v>Y</v>
      </c>
    </row>
    <row r="92" spans="1:3" x14ac:dyDescent="0.25">
      <c r="A92" s="32">
        <f t="shared" si="2"/>
        <v>88</v>
      </c>
      <c r="B92" s="95" t="str">
        <f>INDEX('Step 3'!$E$6:$E$136,MATCH(Synopsis!A92,'Step 3'!$B$6:$B$136))&amp;""</f>
        <v/>
      </c>
      <c r="C92" s="91" t="str">
        <f t="shared" si="0"/>
        <v>Y</v>
      </c>
    </row>
    <row r="93" spans="1:3" x14ac:dyDescent="0.25">
      <c r="A93" s="32">
        <f t="shared" si="2"/>
        <v>89</v>
      </c>
      <c r="B93" s="95" t="str">
        <f>INDEX('Step 3'!$E$6:$E$136,MATCH(Synopsis!A93,'Step 3'!$B$6:$B$136))&amp;""</f>
        <v/>
      </c>
      <c r="C93" s="91" t="str">
        <f t="shared" si="0"/>
        <v>Y</v>
      </c>
    </row>
    <row r="94" spans="1:3" x14ac:dyDescent="0.25">
      <c r="A94" s="32">
        <f t="shared" si="2"/>
        <v>90</v>
      </c>
      <c r="B94" s="95" t="str">
        <f>INDEX('Step 3'!$E$6:$E$136,MATCH(Synopsis!A94,'Step 3'!$B$6:$B$136))&amp;""</f>
        <v/>
      </c>
      <c r="C94" s="91" t="str">
        <f t="shared" si="0"/>
        <v>Y</v>
      </c>
    </row>
    <row r="95" spans="1:3" x14ac:dyDescent="0.25">
      <c r="A95" s="32">
        <f t="shared" si="2"/>
        <v>91</v>
      </c>
      <c r="B95" s="95" t="str">
        <f>INDEX('Step 3'!$E$6:$E$136,MATCH(Synopsis!A95,'Step 3'!$B$6:$B$136))&amp;""</f>
        <v/>
      </c>
      <c r="C95" s="91" t="str">
        <f t="shared" si="0"/>
        <v>Y</v>
      </c>
    </row>
    <row r="96" spans="1:3" x14ac:dyDescent="0.25">
      <c r="A96" s="32">
        <f t="shared" si="2"/>
        <v>92</v>
      </c>
      <c r="B96" s="95" t="str">
        <f>INDEX('Step 3'!$E$6:$E$136,MATCH(Synopsis!A96,'Step 3'!$B$6:$B$136))&amp;""</f>
        <v/>
      </c>
      <c r="C96" s="91" t="str">
        <f t="shared" si="0"/>
        <v>Y</v>
      </c>
    </row>
    <row r="97" spans="1:3" x14ac:dyDescent="0.25">
      <c r="A97" s="32">
        <f t="shared" si="2"/>
        <v>93</v>
      </c>
      <c r="B97" s="95" t="str">
        <f>INDEX('Step 3'!$E$6:$E$136,MATCH(Synopsis!A97,'Step 3'!$B$6:$B$136))&amp;""</f>
        <v/>
      </c>
      <c r="C97" s="91" t="str">
        <f t="shared" si="0"/>
        <v>Y</v>
      </c>
    </row>
    <row r="98" spans="1:3" x14ac:dyDescent="0.25">
      <c r="A98" s="32">
        <f t="shared" si="2"/>
        <v>94</v>
      </c>
      <c r="B98" s="95" t="str">
        <f>INDEX('Step 3'!$E$6:$E$136,MATCH(Synopsis!A98,'Step 3'!$B$6:$B$136))&amp;""</f>
        <v/>
      </c>
      <c r="C98" s="91" t="str">
        <f t="shared" si="0"/>
        <v>Y</v>
      </c>
    </row>
    <row r="99" spans="1:3" x14ac:dyDescent="0.25">
      <c r="A99" s="32">
        <f t="shared" si="2"/>
        <v>95</v>
      </c>
      <c r="B99" s="95" t="str">
        <f>INDEX('Step 3'!$E$6:$E$136,MATCH(Synopsis!A99,'Step 3'!$B$6:$B$136))&amp;""</f>
        <v/>
      </c>
      <c r="C99" s="91" t="str">
        <f t="shared" si="0"/>
        <v>Y</v>
      </c>
    </row>
    <row r="100" spans="1:3" x14ac:dyDescent="0.25">
      <c r="A100" s="32">
        <f t="shared" si="2"/>
        <v>96</v>
      </c>
      <c r="B100" s="95" t="str">
        <f>INDEX('Step 3'!$E$6:$E$136,MATCH(Synopsis!A100,'Step 3'!$B$6:$B$136))&amp;""</f>
        <v/>
      </c>
      <c r="C100" s="91" t="str">
        <f t="shared" si="0"/>
        <v>Y</v>
      </c>
    </row>
    <row r="101" spans="1:3" x14ac:dyDescent="0.25">
      <c r="A101" s="32">
        <f t="shared" si="2"/>
        <v>97</v>
      </c>
      <c r="B101" s="95" t="str">
        <f>INDEX('Step 3'!$E$6:$E$136,MATCH(Synopsis!A101,'Step 3'!$B$6:$B$136))&amp;""</f>
        <v/>
      </c>
      <c r="C101" s="91" t="str">
        <f t="shared" si="0"/>
        <v>Y</v>
      </c>
    </row>
    <row r="102" spans="1:3" x14ac:dyDescent="0.25">
      <c r="A102" s="32">
        <f t="shared" si="2"/>
        <v>98</v>
      </c>
      <c r="B102" s="95" t="str">
        <f>INDEX('Step 3'!$E$6:$E$136,MATCH(Synopsis!A102,'Step 3'!$B$6:$B$136))&amp;""</f>
        <v/>
      </c>
      <c r="C102" s="91" t="str">
        <f t="shared" si="0"/>
        <v>Y</v>
      </c>
    </row>
    <row r="103" spans="1:3" x14ac:dyDescent="0.25">
      <c r="A103" s="32">
        <f t="shared" si="2"/>
        <v>99</v>
      </c>
      <c r="B103" s="95" t="str">
        <f>INDEX('Step 3'!$E$6:$E$136,MATCH(Synopsis!A103,'Step 3'!$B$6:$B$136))&amp;""</f>
        <v/>
      </c>
      <c r="C103" s="91" t="str">
        <f t="shared" si="0"/>
        <v>Y</v>
      </c>
    </row>
    <row r="104" spans="1:3" x14ac:dyDescent="0.25">
      <c r="A104" s="32">
        <f t="shared" si="2"/>
        <v>100</v>
      </c>
      <c r="B104" s="95" t="str">
        <f>INDEX('Step 3'!$E$6:$E$136,MATCH(Synopsis!A104,'Step 3'!$B$6:$B$136))&amp;""</f>
        <v/>
      </c>
      <c r="C104" s="91" t="str">
        <f t="shared" si="0"/>
        <v>Y</v>
      </c>
    </row>
    <row r="105" spans="1:3" x14ac:dyDescent="0.25">
      <c r="A105" s="32">
        <f t="shared" si="2"/>
        <v>101</v>
      </c>
      <c r="B105" s="95" t="str">
        <f>INDEX('Step 3'!$E$6:$E$136,MATCH(Synopsis!A105,'Step 3'!$B$6:$B$136))&amp;""</f>
        <v/>
      </c>
      <c r="C105" s="91" t="str">
        <f t="shared" si="0"/>
        <v>Y</v>
      </c>
    </row>
    <row r="106" spans="1:3" x14ac:dyDescent="0.25">
      <c r="A106" s="32">
        <f t="shared" si="2"/>
        <v>102</v>
      </c>
      <c r="B106" s="95" t="str">
        <f>INDEX('Step 3'!$E$6:$E$136,MATCH(Synopsis!A106,'Step 3'!$B$6:$B$136))&amp;""</f>
        <v/>
      </c>
      <c r="C106" s="91" t="str">
        <f t="shared" si="0"/>
        <v>Y</v>
      </c>
    </row>
    <row r="107" spans="1:3" x14ac:dyDescent="0.25">
      <c r="A107" s="32">
        <f t="shared" si="2"/>
        <v>103</v>
      </c>
      <c r="B107" s="95" t="str">
        <f>INDEX('Step 3'!$E$6:$E$136,MATCH(Synopsis!A107,'Step 3'!$B$6:$B$136))&amp;""</f>
        <v/>
      </c>
      <c r="C107" s="91" t="str">
        <f t="shared" si="0"/>
        <v>Y</v>
      </c>
    </row>
    <row r="108" spans="1:3" x14ac:dyDescent="0.25">
      <c r="A108" s="32">
        <f t="shared" si="2"/>
        <v>104</v>
      </c>
      <c r="B108" s="95" t="str">
        <f>INDEX('Step 3'!$E$6:$E$136,MATCH(Synopsis!A108,'Step 3'!$B$6:$B$136))&amp;""</f>
        <v/>
      </c>
      <c r="C108" s="91" t="str">
        <f t="shared" si="0"/>
        <v>Y</v>
      </c>
    </row>
    <row r="109" spans="1:3" x14ac:dyDescent="0.25">
      <c r="A109" s="32">
        <f t="shared" si="2"/>
        <v>105</v>
      </c>
      <c r="B109" s="95" t="str">
        <f>INDEX('Step 3'!$E$6:$E$136,MATCH(Synopsis!A109,'Step 3'!$B$6:$B$136))&amp;""</f>
        <v/>
      </c>
      <c r="C109" s="91" t="str">
        <f t="shared" si="0"/>
        <v>Y</v>
      </c>
    </row>
    <row r="110" spans="1:3" x14ac:dyDescent="0.25">
      <c r="A110" s="32">
        <f t="shared" si="2"/>
        <v>106</v>
      </c>
      <c r="B110" s="95" t="str">
        <f>INDEX('Step 3'!$E$6:$E$136,MATCH(Synopsis!A110,'Step 3'!$B$6:$B$136))&amp;""</f>
        <v/>
      </c>
      <c r="C110" s="91" t="str">
        <f t="shared" si="0"/>
        <v>Y</v>
      </c>
    </row>
    <row r="111" spans="1:3" x14ac:dyDescent="0.25">
      <c r="A111" s="32">
        <f t="shared" si="2"/>
        <v>107</v>
      </c>
      <c r="B111" s="95" t="str">
        <f>INDEX('Step 3'!$E$6:$E$136,MATCH(Synopsis!A111,'Step 3'!$B$6:$B$136))&amp;""</f>
        <v/>
      </c>
      <c r="C111" s="91" t="str">
        <f t="shared" si="0"/>
        <v>Y</v>
      </c>
    </row>
    <row r="112" spans="1:3" x14ac:dyDescent="0.25">
      <c r="A112" s="32">
        <f t="shared" si="2"/>
        <v>108</v>
      </c>
      <c r="B112" s="95" t="str">
        <f>INDEX('Step 3'!$E$6:$E$136,MATCH(Synopsis!A112,'Step 3'!$B$6:$B$136))&amp;""</f>
        <v/>
      </c>
      <c r="C112" s="91" t="str">
        <f t="shared" si="0"/>
        <v>Y</v>
      </c>
    </row>
    <row r="113" spans="1:3" x14ac:dyDescent="0.25">
      <c r="A113" s="32">
        <f t="shared" si="2"/>
        <v>109</v>
      </c>
      <c r="B113" s="95" t="str">
        <f>INDEX('Step 3'!$E$6:$E$136,MATCH(Synopsis!A113,'Step 3'!$B$6:$B$136))&amp;""</f>
        <v/>
      </c>
      <c r="C113" s="91" t="str">
        <f t="shared" si="0"/>
        <v>Y</v>
      </c>
    </row>
    <row r="114" spans="1:3" x14ac:dyDescent="0.25">
      <c r="A114" s="32">
        <f t="shared" si="2"/>
        <v>110</v>
      </c>
      <c r="B114" s="95" t="str">
        <f>INDEX('Step 3'!$E$6:$E$136,MATCH(Synopsis!A114,'Step 3'!$B$6:$B$136))&amp;""</f>
        <v/>
      </c>
      <c r="C114" s="91" t="str">
        <f t="shared" si="0"/>
        <v>Y</v>
      </c>
    </row>
    <row r="115" spans="1:3" x14ac:dyDescent="0.25">
      <c r="A115" s="32">
        <f t="shared" si="2"/>
        <v>111</v>
      </c>
      <c r="B115" s="95" t="str">
        <f>INDEX('Step 3'!$E$6:$E$136,MATCH(Synopsis!A115,'Step 3'!$B$6:$B$136))&amp;""</f>
        <v/>
      </c>
      <c r="C115" s="91" t="str">
        <f t="shared" si="0"/>
        <v>Y</v>
      </c>
    </row>
    <row r="116" spans="1:3" x14ac:dyDescent="0.25">
      <c r="A116" s="32">
        <f t="shared" si="2"/>
        <v>112</v>
      </c>
      <c r="B116" s="95" t="str">
        <f>INDEX('Step 3'!$E$6:$E$136,MATCH(Synopsis!A116,'Step 3'!$B$6:$B$136))&amp;""</f>
        <v/>
      </c>
      <c r="C116" s="91" t="str">
        <f t="shared" si="0"/>
        <v>Y</v>
      </c>
    </row>
    <row r="117" spans="1:3" x14ac:dyDescent="0.25">
      <c r="A117" s="32">
        <f t="shared" si="2"/>
        <v>113</v>
      </c>
      <c r="B117" s="95" t="str">
        <f>INDEX('Step 3'!$E$6:$E$136,MATCH(Synopsis!A117,'Step 3'!$B$6:$B$136))&amp;""</f>
        <v/>
      </c>
      <c r="C117" s="91" t="str">
        <f t="shared" si="0"/>
        <v>Y</v>
      </c>
    </row>
    <row r="118" spans="1:3" x14ac:dyDescent="0.25">
      <c r="A118" s="32">
        <f t="shared" si="2"/>
        <v>114</v>
      </c>
      <c r="B118" s="95" t="str">
        <f>INDEX('Step 3'!$E$6:$E$136,MATCH(Synopsis!A118,'Step 3'!$B$6:$B$136))&amp;""</f>
        <v/>
      </c>
      <c r="C118" s="91" t="str">
        <f t="shared" si="0"/>
        <v>Y</v>
      </c>
    </row>
    <row r="119" spans="1:3" x14ac:dyDescent="0.25">
      <c r="A119" s="32">
        <f t="shared" si="2"/>
        <v>115</v>
      </c>
      <c r="B119" s="95" t="str">
        <f>INDEX('Step 3'!$E$6:$E$136,MATCH(Synopsis!A119,'Step 3'!$B$6:$B$136))&amp;""</f>
        <v/>
      </c>
      <c r="C119" s="91" t="str">
        <f t="shared" si="0"/>
        <v>Y</v>
      </c>
    </row>
    <row r="120" spans="1:3" x14ac:dyDescent="0.25">
      <c r="A120" s="32">
        <f t="shared" si="2"/>
        <v>116</v>
      </c>
      <c r="B120" s="95" t="str">
        <f>INDEX('Step 3'!$E$6:$E$136,MATCH(Synopsis!A120,'Step 3'!$B$6:$B$136))&amp;""</f>
        <v/>
      </c>
      <c r="C120" s="91" t="str">
        <f t="shared" si="0"/>
        <v>Y</v>
      </c>
    </row>
    <row r="121" spans="1:3" x14ac:dyDescent="0.25">
      <c r="A121" s="32">
        <f t="shared" si="2"/>
        <v>117</v>
      </c>
      <c r="B121" s="95" t="str">
        <f>INDEX('Step 3'!$E$6:$E$136,MATCH(Synopsis!A121,'Step 3'!$B$6:$B$136))&amp;""</f>
        <v/>
      </c>
      <c r="C121" s="91" t="str">
        <f t="shared" si="0"/>
        <v>Y</v>
      </c>
    </row>
    <row r="122" spans="1:3" x14ac:dyDescent="0.25">
      <c r="A122" s="32">
        <f t="shared" si="2"/>
        <v>118</v>
      </c>
      <c r="B122" s="95" t="str">
        <f>INDEX('Step 3'!$E$6:$E$136,MATCH(Synopsis!A122,'Step 3'!$B$6:$B$136))&amp;""</f>
        <v/>
      </c>
      <c r="C122" s="91" t="str">
        <f t="shared" si="0"/>
        <v>Y</v>
      </c>
    </row>
    <row r="123" spans="1:3" x14ac:dyDescent="0.25">
      <c r="A123" s="32">
        <f t="shared" si="2"/>
        <v>119</v>
      </c>
      <c r="B123" s="95" t="str">
        <f>INDEX('Step 3'!$E$6:$E$136,MATCH(Synopsis!A123,'Step 3'!$B$6:$B$136))&amp;""</f>
        <v/>
      </c>
      <c r="C123" s="91" t="str">
        <f t="shared" si="0"/>
        <v>Y</v>
      </c>
    </row>
    <row r="124" spans="1:3" ht="15.75" thickBot="1" x14ac:dyDescent="0.3">
      <c r="A124" s="32">
        <f t="shared" si="2"/>
        <v>120</v>
      </c>
      <c r="B124" s="96" t="str">
        <f>INDEX('Step 3'!$E$6:$E$136,MATCH(Synopsis!A124,'Step 3'!$B$6:$B$136))&amp;""</f>
        <v/>
      </c>
      <c r="C124" s="92" t="str">
        <f t="shared" si="0"/>
        <v>Y</v>
      </c>
    </row>
  </sheetData>
  <autoFilter ref="C4:C124" xr:uid="{E1449859-8530-4BD2-861C-6223F87125F8}"/>
  <pageMargins left="0.25" right="0.25" top="0.75" bottom="0.75" header="0.3" footer="0.3"/>
  <pageSetup scale="88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9">
    <tabColor theme="9" tint="-0.499984740745262"/>
    <pageSetUpPr fitToPage="1"/>
  </sheetPr>
  <dimension ref="A1:O31"/>
  <sheetViews>
    <sheetView showGridLines="0" zoomScaleNormal="100" workbookViewId="0"/>
  </sheetViews>
  <sheetFormatPr defaultRowHeight="15" x14ac:dyDescent="0.25"/>
  <cols>
    <col min="1" max="1" width="3.5703125" customWidth="1"/>
    <col min="2" max="2" width="11.7109375" customWidth="1"/>
    <col min="3" max="4" width="11.42578125" customWidth="1"/>
    <col min="5" max="5" width="19.42578125" bestFit="1" customWidth="1"/>
    <col min="6" max="6" width="10.85546875" customWidth="1"/>
    <col min="8" max="8" width="24.5703125" customWidth="1"/>
    <col min="9" max="9" width="21.28515625" customWidth="1"/>
    <col min="10" max="10" width="14.85546875" customWidth="1"/>
    <col min="11" max="11" width="47.140625" customWidth="1"/>
    <col min="12" max="13" width="2" customWidth="1"/>
  </cols>
  <sheetData>
    <row r="1" spans="1:15" x14ac:dyDescent="0.25">
      <c r="A1" s="31"/>
    </row>
    <row r="2" spans="1:15" ht="26.45" customHeight="1" x14ac:dyDescent="0.25">
      <c r="A2" s="31"/>
      <c r="B2" s="4" t="str">
        <f>"Characters - " &amp; novel_title &amp; IF(series_name="", "", " (" &amp; series_name &amp; ")")</f>
        <v>Characters - Novel Title (Series)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pans="1:15" ht="15.75" thickBot="1" x14ac:dyDescent="0.3">
      <c r="A3" s="31"/>
    </row>
    <row r="4" spans="1:15" ht="45.75" customHeight="1" thickBot="1" x14ac:dyDescent="0.3">
      <c r="B4" s="75" t="s">
        <v>57</v>
      </c>
      <c r="C4" s="22" t="s">
        <v>94</v>
      </c>
      <c r="D4" s="22" t="s">
        <v>58</v>
      </c>
      <c r="E4" s="22" t="s">
        <v>187</v>
      </c>
      <c r="F4" s="22" t="s">
        <v>59</v>
      </c>
      <c r="G4" s="22" t="s">
        <v>60</v>
      </c>
      <c r="H4" s="22" t="s">
        <v>61</v>
      </c>
      <c r="I4" s="22" t="s">
        <v>62</v>
      </c>
      <c r="J4" s="22" t="s">
        <v>63</v>
      </c>
      <c r="K4" s="76" t="s">
        <v>64</v>
      </c>
      <c r="N4" s="274" t="s">
        <v>65</v>
      </c>
      <c r="O4" s="275"/>
    </row>
    <row r="5" spans="1:15" ht="15.75" thickBot="1" x14ac:dyDescent="0.3">
      <c r="B5" s="108"/>
      <c r="C5" s="109" t="s">
        <v>185</v>
      </c>
      <c r="D5" s="109" t="s">
        <v>186</v>
      </c>
      <c r="E5" s="7" t="str">
        <f>TRIM(IF(AND(C5="",D5=""), "", C5 &amp; " " &amp; D5))</f>
        <v>FirstName LastName</v>
      </c>
      <c r="F5" s="109"/>
      <c r="G5" s="39" t="str">
        <f>IF(LEN(C5)&lt;1, "", LEFT(C5,1)) &amp; IF(LEN(D5)&lt;1, "", LEFT(D5,1))</f>
        <v>FL</v>
      </c>
      <c r="H5" s="109"/>
      <c r="I5" s="109"/>
      <c r="J5" s="109"/>
      <c r="K5" s="112"/>
      <c r="N5" s="45" t="s">
        <v>66</v>
      </c>
      <c r="O5" s="46" t="s">
        <v>67</v>
      </c>
    </row>
    <row r="6" spans="1:15" x14ac:dyDescent="0.25">
      <c r="B6" s="110"/>
      <c r="C6" s="99"/>
      <c r="D6" s="99"/>
      <c r="E6" s="19" t="str">
        <f t="shared" ref="E6" si="0">TRIM(IF(AND(C6="",D6=""), "", C6 &amp; " " &amp; D6))</f>
        <v/>
      </c>
      <c r="F6" s="99"/>
      <c r="G6" s="18" t="str">
        <f t="shared" ref="G6" si="1">IF(LEN(C6)&lt;1, "", LEFT(C6,1)) &amp; IF(LEN(D6)&lt;1, "", LEFT(D6,1))</f>
        <v/>
      </c>
      <c r="H6" s="99"/>
      <c r="I6" s="99"/>
      <c r="J6" s="99"/>
      <c r="K6" s="113"/>
      <c r="N6" s="40" t="s">
        <v>68</v>
      </c>
      <c r="O6" s="41">
        <f>COUNTIFS(C:C,N6&amp;"*",C:C,LOWER(N6)&amp;"*")</f>
        <v>0</v>
      </c>
    </row>
    <row r="7" spans="1:15" x14ac:dyDescent="0.25">
      <c r="B7" s="110"/>
      <c r="C7" s="99"/>
      <c r="D7" s="99"/>
      <c r="E7" s="19" t="str">
        <f t="shared" ref="E7:E31" si="2">TRIM(IF(AND(C7="",D7=""), "", C7 &amp; " " &amp; D7))</f>
        <v/>
      </c>
      <c r="F7" s="99"/>
      <c r="G7" s="18" t="str">
        <f t="shared" ref="G7:G31" si="3">IF(LEN(C7)&lt;1, "", LEFT(C7,1)) &amp; IF(LEN(D7)&lt;1, "", LEFT(D7,1))</f>
        <v/>
      </c>
      <c r="H7" s="99"/>
      <c r="I7" s="99"/>
      <c r="J7" s="99"/>
      <c r="K7" s="113"/>
      <c r="N7" s="11" t="s">
        <v>69</v>
      </c>
      <c r="O7" s="41">
        <f t="shared" ref="O7:O31" si="4">COUNTIFS(C:C,N7&amp;"*",C:C,LOWER(N7)&amp;"*")</f>
        <v>0</v>
      </c>
    </row>
    <row r="8" spans="1:15" x14ac:dyDescent="0.25">
      <c r="B8" s="110"/>
      <c r="C8" s="99"/>
      <c r="D8" s="99"/>
      <c r="E8" s="19" t="str">
        <f t="shared" si="2"/>
        <v/>
      </c>
      <c r="F8" s="99"/>
      <c r="G8" s="18" t="str">
        <f t="shared" si="3"/>
        <v/>
      </c>
      <c r="H8" s="99"/>
      <c r="I8" s="99"/>
      <c r="J8" s="99"/>
      <c r="K8" s="113"/>
      <c r="N8" s="11" t="s">
        <v>70</v>
      </c>
      <c r="O8" s="41">
        <f t="shared" si="4"/>
        <v>0</v>
      </c>
    </row>
    <row r="9" spans="1:15" x14ac:dyDescent="0.25">
      <c r="B9" s="110"/>
      <c r="C9" s="99"/>
      <c r="D9" s="99"/>
      <c r="E9" s="19" t="str">
        <f t="shared" si="2"/>
        <v/>
      </c>
      <c r="F9" s="99"/>
      <c r="G9" s="18" t="str">
        <f t="shared" si="3"/>
        <v/>
      </c>
      <c r="H9" s="99"/>
      <c r="I9" s="99"/>
      <c r="J9" s="99"/>
      <c r="K9" s="113"/>
      <c r="N9" s="11" t="s">
        <v>71</v>
      </c>
      <c r="O9" s="41">
        <f t="shared" si="4"/>
        <v>0</v>
      </c>
    </row>
    <row r="10" spans="1:15" x14ac:dyDescent="0.25">
      <c r="B10" s="110"/>
      <c r="C10" s="99"/>
      <c r="D10" s="99"/>
      <c r="E10" s="19" t="str">
        <f t="shared" si="2"/>
        <v/>
      </c>
      <c r="F10" s="99"/>
      <c r="G10" s="18" t="str">
        <f t="shared" si="3"/>
        <v/>
      </c>
      <c r="H10" s="99"/>
      <c r="I10" s="99"/>
      <c r="J10" s="99"/>
      <c r="K10" s="113"/>
      <c r="N10" s="11" t="s">
        <v>72</v>
      </c>
      <c r="O10" s="41">
        <f t="shared" si="4"/>
        <v>0</v>
      </c>
    </row>
    <row r="11" spans="1:15" x14ac:dyDescent="0.25">
      <c r="B11" s="110"/>
      <c r="C11" s="99"/>
      <c r="D11" s="99"/>
      <c r="E11" s="19" t="str">
        <f t="shared" si="2"/>
        <v/>
      </c>
      <c r="F11" s="99"/>
      <c r="G11" s="18" t="str">
        <f t="shared" si="3"/>
        <v/>
      </c>
      <c r="H11" s="99"/>
      <c r="I11" s="99"/>
      <c r="J11" s="99"/>
      <c r="K11" s="113"/>
      <c r="N11" s="11" t="s">
        <v>73</v>
      </c>
      <c r="O11" s="41">
        <f t="shared" si="4"/>
        <v>0</v>
      </c>
    </row>
    <row r="12" spans="1:15" x14ac:dyDescent="0.25">
      <c r="B12" s="110"/>
      <c r="C12" s="99"/>
      <c r="D12" s="99"/>
      <c r="E12" s="19" t="str">
        <f t="shared" si="2"/>
        <v/>
      </c>
      <c r="F12" s="99"/>
      <c r="G12" s="18" t="str">
        <f t="shared" si="3"/>
        <v/>
      </c>
      <c r="H12" s="99"/>
      <c r="I12" s="99"/>
      <c r="J12" s="99"/>
      <c r="K12" s="113"/>
      <c r="N12" s="11" t="s">
        <v>74</v>
      </c>
      <c r="O12" s="41">
        <f t="shared" si="4"/>
        <v>0</v>
      </c>
    </row>
    <row r="13" spans="1:15" x14ac:dyDescent="0.25">
      <c r="B13" s="110"/>
      <c r="C13" s="99"/>
      <c r="D13" s="99"/>
      <c r="E13" s="19" t="str">
        <f t="shared" si="2"/>
        <v/>
      </c>
      <c r="F13" s="99"/>
      <c r="G13" s="18" t="str">
        <f t="shared" si="3"/>
        <v/>
      </c>
      <c r="H13" s="99"/>
      <c r="I13" s="99"/>
      <c r="J13" s="99"/>
      <c r="K13" s="113"/>
      <c r="N13" s="11" t="s">
        <v>75</v>
      </c>
      <c r="O13" s="41">
        <f t="shared" si="4"/>
        <v>0</v>
      </c>
    </row>
    <row r="14" spans="1:15" x14ac:dyDescent="0.25">
      <c r="B14" s="110"/>
      <c r="C14" s="99"/>
      <c r="D14" s="99"/>
      <c r="E14" s="19" t="str">
        <f t="shared" si="2"/>
        <v/>
      </c>
      <c r="F14" s="99"/>
      <c r="G14" s="18" t="str">
        <f t="shared" si="3"/>
        <v/>
      </c>
      <c r="H14" s="99"/>
      <c r="I14" s="99"/>
      <c r="J14" s="99"/>
      <c r="K14" s="113"/>
      <c r="N14" s="11" t="s">
        <v>76</v>
      </c>
      <c r="O14" s="41">
        <f t="shared" si="4"/>
        <v>0</v>
      </c>
    </row>
    <row r="15" spans="1:15" x14ac:dyDescent="0.25">
      <c r="B15" s="110"/>
      <c r="C15" s="99"/>
      <c r="D15" s="99"/>
      <c r="E15" s="19" t="str">
        <f t="shared" si="2"/>
        <v/>
      </c>
      <c r="F15" s="99"/>
      <c r="G15" s="18" t="str">
        <f t="shared" si="3"/>
        <v/>
      </c>
      <c r="H15" s="99"/>
      <c r="I15" s="99"/>
      <c r="J15" s="99"/>
      <c r="K15" s="113"/>
      <c r="N15" s="11" t="s">
        <v>77</v>
      </c>
      <c r="O15" s="41">
        <f t="shared" si="4"/>
        <v>0</v>
      </c>
    </row>
    <row r="16" spans="1:15" x14ac:dyDescent="0.25">
      <c r="B16" s="110"/>
      <c r="C16" s="99"/>
      <c r="D16" s="99"/>
      <c r="E16" s="19" t="str">
        <f t="shared" si="2"/>
        <v/>
      </c>
      <c r="F16" s="99"/>
      <c r="G16" s="18" t="str">
        <f t="shared" si="3"/>
        <v/>
      </c>
      <c r="H16" s="99"/>
      <c r="I16" s="99"/>
      <c r="J16" s="99"/>
      <c r="K16" s="113"/>
      <c r="N16" s="11" t="s">
        <v>78</v>
      </c>
      <c r="O16" s="41">
        <f t="shared" si="4"/>
        <v>1</v>
      </c>
    </row>
    <row r="17" spans="2:15" x14ac:dyDescent="0.25">
      <c r="B17" s="110"/>
      <c r="C17" s="99"/>
      <c r="D17" s="99"/>
      <c r="E17" s="19" t="str">
        <f t="shared" si="2"/>
        <v/>
      </c>
      <c r="F17" s="99"/>
      <c r="G17" s="18" t="str">
        <f t="shared" si="3"/>
        <v/>
      </c>
      <c r="H17" s="99"/>
      <c r="I17" s="99"/>
      <c r="J17" s="99"/>
      <c r="K17" s="113"/>
      <c r="N17" s="11" t="s">
        <v>79</v>
      </c>
      <c r="O17" s="41">
        <f t="shared" si="4"/>
        <v>0</v>
      </c>
    </row>
    <row r="18" spans="2:15" x14ac:dyDescent="0.25">
      <c r="B18" s="110"/>
      <c r="C18" s="99"/>
      <c r="D18" s="99"/>
      <c r="E18" s="19" t="str">
        <f t="shared" si="2"/>
        <v/>
      </c>
      <c r="F18" s="99"/>
      <c r="G18" s="18" t="str">
        <f t="shared" si="3"/>
        <v/>
      </c>
      <c r="H18" s="99"/>
      <c r="I18" s="99"/>
      <c r="J18" s="99"/>
      <c r="K18" s="113"/>
      <c r="N18" s="11" t="s">
        <v>80</v>
      </c>
      <c r="O18" s="41">
        <f t="shared" si="4"/>
        <v>0</v>
      </c>
    </row>
    <row r="19" spans="2:15" x14ac:dyDescent="0.25">
      <c r="B19" s="110"/>
      <c r="C19" s="99"/>
      <c r="D19" s="99"/>
      <c r="E19" s="19" t="str">
        <f t="shared" si="2"/>
        <v/>
      </c>
      <c r="F19" s="99"/>
      <c r="G19" s="18" t="str">
        <f t="shared" si="3"/>
        <v/>
      </c>
      <c r="H19" s="99"/>
      <c r="I19" s="99"/>
      <c r="J19" s="99"/>
      <c r="K19" s="113"/>
      <c r="N19" s="11" t="s">
        <v>81</v>
      </c>
      <c r="O19" s="41">
        <f t="shared" si="4"/>
        <v>0</v>
      </c>
    </row>
    <row r="20" spans="2:15" x14ac:dyDescent="0.25">
      <c r="B20" s="110"/>
      <c r="C20" s="99"/>
      <c r="D20" s="99"/>
      <c r="E20" s="19" t="str">
        <f t="shared" si="2"/>
        <v/>
      </c>
      <c r="F20" s="99"/>
      <c r="G20" s="18" t="str">
        <f t="shared" si="3"/>
        <v/>
      </c>
      <c r="H20" s="99"/>
      <c r="I20" s="99"/>
      <c r="J20" s="99"/>
      <c r="K20" s="113"/>
      <c r="N20" s="11" t="s">
        <v>82</v>
      </c>
      <c r="O20" s="41">
        <f t="shared" si="4"/>
        <v>0</v>
      </c>
    </row>
    <row r="21" spans="2:15" x14ac:dyDescent="0.25">
      <c r="B21" s="110"/>
      <c r="C21" s="99"/>
      <c r="D21" s="99"/>
      <c r="E21" s="19" t="str">
        <f t="shared" si="2"/>
        <v/>
      </c>
      <c r="F21" s="99"/>
      <c r="G21" s="18" t="str">
        <f t="shared" si="3"/>
        <v/>
      </c>
      <c r="H21" s="99"/>
      <c r="I21" s="99"/>
      <c r="J21" s="99"/>
      <c r="K21" s="113"/>
      <c r="N21" s="11" t="s">
        <v>83</v>
      </c>
      <c r="O21" s="41">
        <f t="shared" si="4"/>
        <v>0</v>
      </c>
    </row>
    <row r="22" spans="2:15" x14ac:dyDescent="0.25">
      <c r="B22" s="110"/>
      <c r="C22" s="99"/>
      <c r="D22" s="99"/>
      <c r="E22" s="19" t="str">
        <f t="shared" si="2"/>
        <v/>
      </c>
      <c r="F22" s="99"/>
      <c r="G22" s="18" t="str">
        <f t="shared" si="3"/>
        <v/>
      </c>
      <c r="H22" s="99"/>
      <c r="I22" s="99"/>
      <c r="J22" s="99"/>
      <c r="K22" s="113"/>
      <c r="N22" s="11" t="s">
        <v>84</v>
      </c>
      <c r="O22" s="41">
        <f t="shared" si="4"/>
        <v>0</v>
      </c>
    </row>
    <row r="23" spans="2:15" x14ac:dyDescent="0.25">
      <c r="B23" s="110"/>
      <c r="C23" s="99"/>
      <c r="D23" s="99"/>
      <c r="E23" s="19" t="str">
        <f t="shared" si="2"/>
        <v/>
      </c>
      <c r="F23" s="99"/>
      <c r="G23" s="18" t="str">
        <f t="shared" si="3"/>
        <v/>
      </c>
      <c r="H23" s="99"/>
      <c r="I23" s="99"/>
      <c r="J23" s="99"/>
      <c r="K23" s="113"/>
      <c r="N23" s="11" t="s">
        <v>85</v>
      </c>
      <c r="O23" s="41">
        <f t="shared" si="4"/>
        <v>0</v>
      </c>
    </row>
    <row r="24" spans="2:15" x14ac:dyDescent="0.25">
      <c r="B24" s="110"/>
      <c r="C24" s="99"/>
      <c r="D24" s="99"/>
      <c r="E24" s="19" t="str">
        <f t="shared" si="2"/>
        <v/>
      </c>
      <c r="F24" s="99"/>
      <c r="G24" s="18" t="str">
        <f t="shared" si="3"/>
        <v/>
      </c>
      <c r="H24" s="99"/>
      <c r="I24" s="99"/>
      <c r="J24" s="99"/>
      <c r="K24" s="113"/>
      <c r="N24" s="11" t="s">
        <v>86</v>
      </c>
      <c r="O24" s="41">
        <f t="shared" si="4"/>
        <v>0</v>
      </c>
    </row>
    <row r="25" spans="2:15" x14ac:dyDescent="0.25">
      <c r="B25" s="110"/>
      <c r="C25" s="99"/>
      <c r="D25" s="99"/>
      <c r="E25" s="19" t="str">
        <f t="shared" si="2"/>
        <v/>
      </c>
      <c r="F25" s="99"/>
      <c r="G25" s="18" t="str">
        <f t="shared" si="3"/>
        <v/>
      </c>
      <c r="H25" s="99"/>
      <c r="I25" s="99"/>
      <c r="J25" s="99"/>
      <c r="K25" s="113"/>
      <c r="N25" s="11" t="s">
        <v>87</v>
      </c>
      <c r="O25" s="41">
        <f t="shared" si="4"/>
        <v>0</v>
      </c>
    </row>
    <row r="26" spans="2:15" x14ac:dyDescent="0.25">
      <c r="B26" s="110"/>
      <c r="C26" s="99"/>
      <c r="D26" s="99"/>
      <c r="E26" s="19" t="str">
        <f t="shared" si="2"/>
        <v/>
      </c>
      <c r="F26" s="99"/>
      <c r="G26" s="18" t="str">
        <f t="shared" si="3"/>
        <v/>
      </c>
      <c r="H26" s="99"/>
      <c r="I26" s="99"/>
      <c r="J26" s="99"/>
      <c r="K26" s="113"/>
      <c r="N26" s="11" t="s">
        <v>88</v>
      </c>
      <c r="O26" s="41">
        <f t="shared" si="4"/>
        <v>0</v>
      </c>
    </row>
    <row r="27" spans="2:15" x14ac:dyDescent="0.25">
      <c r="B27" s="110"/>
      <c r="C27" s="99"/>
      <c r="D27" s="99"/>
      <c r="E27" s="19" t="str">
        <f t="shared" si="2"/>
        <v/>
      </c>
      <c r="F27" s="99"/>
      <c r="G27" s="18" t="str">
        <f t="shared" si="3"/>
        <v/>
      </c>
      <c r="H27" s="99"/>
      <c r="I27" s="99"/>
      <c r="J27" s="99"/>
      <c r="K27" s="113"/>
      <c r="N27" s="11" t="s">
        <v>89</v>
      </c>
      <c r="O27" s="41">
        <f t="shared" si="4"/>
        <v>0</v>
      </c>
    </row>
    <row r="28" spans="2:15" x14ac:dyDescent="0.25">
      <c r="B28" s="110"/>
      <c r="C28" s="99"/>
      <c r="D28" s="99"/>
      <c r="E28" s="19" t="str">
        <f t="shared" si="2"/>
        <v/>
      </c>
      <c r="F28" s="99"/>
      <c r="G28" s="18" t="str">
        <f t="shared" si="3"/>
        <v/>
      </c>
      <c r="H28" s="99"/>
      <c r="I28" s="99"/>
      <c r="J28" s="99"/>
      <c r="K28" s="113"/>
      <c r="N28" s="11" t="s">
        <v>90</v>
      </c>
      <c r="O28" s="41">
        <f t="shared" si="4"/>
        <v>0</v>
      </c>
    </row>
    <row r="29" spans="2:15" x14ac:dyDescent="0.25">
      <c r="B29" s="110"/>
      <c r="C29" s="99"/>
      <c r="D29" s="99"/>
      <c r="E29" s="19" t="str">
        <f t="shared" si="2"/>
        <v/>
      </c>
      <c r="F29" s="99"/>
      <c r="G29" s="18" t="str">
        <f t="shared" si="3"/>
        <v/>
      </c>
      <c r="H29" s="99"/>
      <c r="I29" s="99"/>
      <c r="J29" s="99"/>
      <c r="K29" s="113"/>
      <c r="N29" s="11" t="s">
        <v>91</v>
      </c>
      <c r="O29" s="41">
        <f t="shared" si="4"/>
        <v>0</v>
      </c>
    </row>
    <row r="30" spans="2:15" x14ac:dyDescent="0.25">
      <c r="B30" s="110"/>
      <c r="C30" s="99"/>
      <c r="D30" s="99"/>
      <c r="E30" s="19" t="str">
        <f t="shared" si="2"/>
        <v/>
      </c>
      <c r="F30" s="99"/>
      <c r="G30" s="18" t="str">
        <f t="shared" si="3"/>
        <v/>
      </c>
      <c r="H30" s="99"/>
      <c r="I30" s="99"/>
      <c r="J30" s="99"/>
      <c r="K30" s="113"/>
      <c r="N30" s="11" t="s">
        <v>92</v>
      </c>
      <c r="O30" s="41">
        <f t="shared" si="4"/>
        <v>0</v>
      </c>
    </row>
    <row r="31" spans="2:15" ht="15.75" thickBot="1" x14ac:dyDescent="0.3">
      <c r="B31" s="111"/>
      <c r="C31" s="100"/>
      <c r="D31" s="100"/>
      <c r="E31" s="43" t="str">
        <f t="shared" si="2"/>
        <v/>
      </c>
      <c r="F31" s="100"/>
      <c r="G31" s="44" t="str">
        <f t="shared" si="3"/>
        <v/>
      </c>
      <c r="H31" s="100"/>
      <c r="I31" s="100"/>
      <c r="J31" s="100"/>
      <c r="K31" s="114"/>
      <c r="N31" s="42" t="s">
        <v>93</v>
      </c>
      <c r="O31" s="47">
        <f t="shared" si="4"/>
        <v>0</v>
      </c>
    </row>
  </sheetData>
  <mergeCells count="1">
    <mergeCell ref="N4:O4"/>
  </mergeCells>
  <conditionalFormatting sqref="O6:O31">
    <cfRule type="cellIs" dxfId="4" priority="1" operator="greaterThan">
      <formula>1</formula>
    </cfRule>
    <cfRule type="cellIs" dxfId="3" priority="2" operator="greaterThan">
      <formula>2</formula>
    </cfRule>
    <cfRule type="cellIs" dxfId="2" priority="3" operator="equal">
      <formula>0</formula>
    </cfRule>
  </conditionalFormatting>
  <pageMargins left="0.25" right="0.25" top="0.75" bottom="0.75" header="0.3" footer="0.3"/>
  <pageSetup scale="64" fitToHeight="0" orientation="landscape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>
    <tabColor theme="9" tint="-0.499984740745262"/>
    <pageSetUpPr fitToPage="1"/>
  </sheetPr>
  <dimension ref="A1:C29"/>
  <sheetViews>
    <sheetView showGridLines="0" zoomScaleNormal="100" workbookViewId="0"/>
  </sheetViews>
  <sheetFormatPr defaultRowHeight="15" x14ac:dyDescent="0.25"/>
  <cols>
    <col min="1" max="1" width="3.5703125" customWidth="1"/>
    <col min="2" max="2" width="37.28515625" customWidth="1"/>
    <col min="3" max="3" width="114.28515625" customWidth="1"/>
  </cols>
  <sheetData>
    <row r="1" spans="1:3" x14ac:dyDescent="0.25">
      <c r="A1" s="31"/>
    </row>
    <row r="2" spans="1:3" ht="26.45" customHeight="1" x14ac:dyDescent="0.25">
      <c r="A2" s="31"/>
      <c r="B2" s="4" t="str">
        <f>"Glossary - " &amp; novel_title  &amp; IF(series_name="", "", " (" &amp; series_name &amp; ")")</f>
        <v>Glossary - Novel Title (Series)</v>
      </c>
      <c r="C2" s="4"/>
    </row>
    <row r="3" spans="1:3" ht="15.75" thickBot="1" x14ac:dyDescent="0.3">
      <c r="A3" s="31"/>
    </row>
    <row r="4" spans="1:3" ht="27.75" customHeight="1" thickBot="1" x14ac:dyDescent="0.3">
      <c r="B4" s="75" t="s">
        <v>180</v>
      </c>
      <c r="C4" s="76" t="s">
        <v>181</v>
      </c>
    </row>
    <row r="5" spans="1:3" ht="30.75" customHeight="1" x14ac:dyDescent="0.25">
      <c r="B5" s="134"/>
      <c r="C5" s="135"/>
    </row>
    <row r="6" spans="1:3" ht="30.75" customHeight="1" x14ac:dyDescent="0.25">
      <c r="B6" s="136"/>
      <c r="C6" s="137"/>
    </row>
    <row r="7" spans="1:3" ht="30.75" customHeight="1" x14ac:dyDescent="0.25">
      <c r="B7" s="136"/>
      <c r="C7" s="137"/>
    </row>
    <row r="8" spans="1:3" ht="30.75" customHeight="1" x14ac:dyDescent="0.25">
      <c r="B8" s="136"/>
      <c r="C8" s="137"/>
    </row>
    <row r="9" spans="1:3" ht="30.75" customHeight="1" x14ac:dyDescent="0.25">
      <c r="B9" s="136"/>
      <c r="C9" s="137"/>
    </row>
    <row r="10" spans="1:3" ht="30.75" customHeight="1" x14ac:dyDescent="0.25">
      <c r="B10" s="136"/>
      <c r="C10" s="137"/>
    </row>
    <row r="11" spans="1:3" ht="30.75" customHeight="1" x14ac:dyDescent="0.25">
      <c r="B11" s="136"/>
      <c r="C11" s="137"/>
    </row>
    <row r="12" spans="1:3" ht="30.75" customHeight="1" x14ac:dyDescent="0.25">
      <c r="B12" s="136"/>
      <c r="C12" s="137"/>
    </row>
    <row r="13" spans="1:3" ht="30.75" customHeight="1" x14ac:dyDescent="0.25">
      <c r="B13" s="136"/>
      <c r="C13" s="137"/>
    </row>
    <row r="14" spans="1:3" ht="30.75" customHeight="1" x14ac:dyDescent="0.25">
      <c r="B14" s="136"/>
      <c r="C14" s="137"/>
    </row>
    <row r="15" spans="1:3" ht="30.75" customHeight="1" x14ac:dyDescent="0.25">
      <c r="B15" s="136"/>
      <c r="C15" s="137"/>
    </row>
    <row r="16" spans="1:3" ht="30.75" customHeight="1" x14ac:dyDescent="0.25">
      <c r="B16" s="136"/>
      <c r="C16" s="137"/>
    </row>
    <row r="17" spans="2:3" ht="30.75" customHeight="1" x14ac:dyDescent="0.25">
      <c r="B17" s="136"/>
      <c r="C17" s="137"/>
    </row>
    <row r="18" spans="2:3" ht="30.75" customHeight="1" x14ac:dyDescent="0.25">
      <c r="B18" s="136"/>
      <c r="C18" s="137"/>
    </row>
    <row r="19" spans="2:3" ht="30.75" customHeight="1" x14ac:dyDescent="0.25">
      <c r="B19" s="136"/>
      <c r="C19" s="137"/>
    </row>
    <row r="20" spans="2:3" ht="30.75" customHeight="1" x14ac:dyDescent="0.25">
      <c r="B20" s="136"/>
      <c r="C20" s="137"/>
    </row>
    <row r="21" spans="2:3" ht="30.75" customHeight="1" x14ac:dyDescent="0.25">
      <c r="B21" s="136"/>
      <c r="C21" s="137"/>
    </row>
    <row r="22" spans="2:3" ht="30.75" customHeight="1" x14ac:dyDescent="0.25">
      <c r="B22" s="136"/>
      <c r="C22" s="137"/>
    </row>
    <row r="23" spans="2:3" ht="30.75" customHeight="1" x14ac:dyDescent="0.25">
      <c r="B23" s="136"/>
      <c r="C23" s="137"/>
    </row>
    <row r="24" spans="2:3" ht="30.75" customHeight="1" x14ac:dyDescent="0.25">
      <c r="B24" s="136"/>
      <c r="C24" s="137"/>
    </row>
    <row r="25" spans="2:3" ht="30.75" customHeight="1" x14ac:dyDescent="0.25">
      <c r="B25" s="136"/>
      <c r="C25" s="137"/>
    </row>
    <row r="26" spans="2:3" ht="30.75" customHeight="1" x14ac:dyDescent="0.25">
      <c r="B26" s="136"/>
      <c r="C26" s="137"/>
    </row>
    <row r="27" spans="2:3" ht="30.75" customHeight="1" x14ac:dyDescent="0.25">
      <c r="B27" s="136"/>
      <c r="C27" s="137"/>
    </row>
    <row r="28" spans="2:3" ht="30.75" customHeight="1" x14ac:dyDescent="0.25">
      <c r="B28" s="136"/>
      <c r="C28" s="137"/>
    </row>
    <row r="29" spans="2:3" ht="30.75" customHeight="1" thickBot="1" x14ac:dyDescent="0.3">
      <c r="B29" s="138"/>
      <c r="C29" s="139"/>
    </row>
  </sheetData>
  <pageMargins left="0.25" right="0.25" top="0.75" bottom="0.75" header="0.3" footer="0.3"/>
  <pageSetup scale="86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theme="9" tint="0.39997558519241921"/>
    <pageSetUpPr fitToPage="1"/>
  </sheetPr>
  <dimension ref="A1:B133"/>
  <sheetViews>
    <sheetView showGridLines="0" zoomScaleNormal="100" workbookViewId="0">
      <pane ySplit="1" topLeftCell="A2" activePane="bottomLeft" state="frozen"/>
      <selection pane="bottomLeft"/>
    </sheetView>
  </sheetViews>
  <sheetFormatPr defaultRowHeight="15" x14ac:dyDescent="0.25"/>
  <cols>
    <col min="1" max="1" width="60.42578125" customWidth="1"/>
    <col min="2" max="2" width="76.85546875" customWidth="1"/>
  </cols>
  <sheetData>
    <row r="1" spans="1:2" ht="27" thickBot="1" x14ac:dyDescent="0.3">
      <c r="A1" s="48" t="str">
        <f>"Main Character Detail - " &amp; B2</f>
        <v xml:space="preserve">Main Character Detail - </v>
      </c>
      <c r="B1" s="49"/>
    </row>
    <row r="2" spans="1:2" x14ac:dyDescent="0.25">
      <c r="A2" s="50" t="s">
        <v>187</v>
      </c>
      <c r="B2" s="140"/>
    </row>
    <row r="3" spans="1:2" x14ac:dyDescent="0.25">
      <c r="A3" s="51" t="s">
        <v>59</v>
      </c>
      <c r="B3" s="141"/>
    </row>
    <row r="4" spans="1:2" x14ac:dyDescent="0.25">
      <c r="A4" s="51" t="s">
        <v>95</v>
      </c>
      <c r="B4" s="141"/>
    </row>
    <row r="5" spans="1:2" x14ac:dyDescent="0.25">
      <c r="A5" s="51" t="s">
        <v>96</v>
      </c>
      <c r="B5" s="142"/>
    </row>
    <row r="6" spans="1:2" x14ac:dyDescent="0.25">
      <c r="A6" s="51" t="s">
        <v>97</v>
      </c>
      <c r="B6" s="143"/>
    </row>
    <row r="7" spans="1:2" x14ac:dyDescent="0.25">
      <c r="A7" s="51" t="s">
        <v>98</v>
      </c>
      <c r="B7" s="141"/>
    </row>
    <row r="8" spans="1:2" x14ac:dyDescent="0.25">
      <c r="A8" s="51" t="s">
        <v>99</v>
      </c>
      <c r="B8" s="141"/>
    </row>
    <row r="9" spans="1:2" x14ac:dyDescent="0.25">
      <c r="A9" s="51" t="s">
        <v>100</v>
      </c>
      <c r="B9" s="141"/>
    </row>
    <row r="10" spans="1:2" x14ac:dyDescent="0.25">
      <c r="A10" s="51" t="s">
        <v>101</v>
      </c>
      <c r="B10" s="141"/>
    </row>
    <row r="11" spans="1:2" x14ac:dyDescent="0.25">
      <c r="A11" s="51" t="s">
        <v>102</v>
      </c>
      <c r="B11" s="141"/>
    </row>
    <row r="12" spans="1:2" x14ac:dyDescent="0.25">
      <c r="A12" s="51" t="s">
        <v>103</v>
      </c>
      <c r="B12" s="141"/>
    </row>
    <row r="13" spans="1:2" x14ac:dyDescent="0.25">
      <c r="A13" s="51" t="s">
        <v>104</v>
      </c>
      <c r="B13" s="144"/>
    </row>
    <row r="14" spans="1:2" x14ac:dyDescent="0.25">
      <c r="A14" s="51" t="s">
        <v>105</v>
      </c>
      <c r="B14" s="141"/>
    </row>
    <row r="15" spans="1:2" x14ac:dyDescent="0.25">
      <c r="A15" s="51" t="s">
        <v>106</v>
      </c>
      <c r="B15" s="141"/>
    </row>
    <row r="16" spans="1:2" x14ac:dyDescent="0.25">
      <c r="A16" s="51" t="s">
        <v>107</v>
      </c>
      <c r="B16" s="141"/>
    </row>
    <row r="17" spans="1:2" x14ac:dyDescent="0.25">
      <c r="A17" s="51" t="s">
        <v>108</v>
      </c>
      <c r="B17" s="141"/>
    </row>
    <row r="18" spans="1:2" x14ac:dyDescent="0.25">
      <c r="A18" s="51" t="s">
        <v>109</v>
      </c>
      <c r="B18" s="141"/>
    </row>
    <row r="19" spans="1:2" x14ac:dyDescent="0.25">
      <c r="A19" s="52" t="s">
        <v>110</v>
      </c>
      <c r="B19" s="145"/>
    </row>
    <row r="20" spans="1:2" x14ac:dyDescent="0.25">
      <c r="A20" s="52" t="s">
        <v>111</v>
      </c>
      <c r="B20" s="145"/>
    </row>
    <row r="21" spans="1:2" x14ac:dyDescent="0.25">
      <c r="A21" s="52" t="s">
        <v>112</v>
      </c>
      <c r="B21" s="145"/>
    </row>
    <row r="22" spans="1:2" x14ac:dyDescent="0.25">
      <c r="A22" s="52" t="s">
        <v>113</v>
      </c>
      <c r="B22" s="145"/>
    </row>
    <row r="23" spans="1:2" x14ac:dyDescent="0.25">
      <c r="A23" s="52" t="s">
        <v>114</v>
      </c>
      <c r="B23" s="145"/>
    </row>
    <row r="24" spans="1:2" ht="15.75" thickBot="1" x14ac:dyDescent="0.3">
      <c r="A24" s="53" t="s">
        <v>115</v>
      </c>
      <c r="B24" s="146"/>
    </row>
    <row r="25" spans="1:2" ht="15.75" thickBot="1" x14ac:dyDescent="0.3">
      <c r="A25" s="54"/>
      <c r="B25" s="55"/>
    </row>
    <row r="26" spans="1:2" x14ac:dyDescent="0.25">
      <c r="A26" s="50" t="s">
        <v>116</v>
      </c>
      <c r="B26" s="140"/>
    </row>
    <row r="27" spans="1:2" x14ac:dyDescent="0.25">
      <c r="A27" s="51" t="s">
        <v>117</v>
      </c>
      <c r="B27" s="141"/>
    </row>
    <row r="28" spans="1:2" x14ac:dyDescent="0.25">
      <c r="A28" s="51" t="s">
        <v>118</v>
      </c>
      <c r="B28" s="141"/>
    </row>
    <row r="29" spans="1:2" x14ac:dyDescent="0.25">
      <c r="A29" s="51" t="s">
        <v>119</v>
      </c>
      <c r="B29" s="141"/>
    </row>
    <row r="30" spans="1:2" x14ac:dyDescent="0.25">
      <c r="A30" s="51" t="s">
        <v>120</v>
      </c>
      <c r="B30" s="141"/>
    </row>
    <row r="31" spans="1:2" x14ac:dyDescent="0.25">
      <c r="A31" s="51" t="s">
        <v>121</v>
      </c>
      <c r="B31" s="141"/>
    </row>
    <row r="32" spans="1:2" x14ac:dyDescent="0.25">
      <c r="A32" s="51" t="s">
        <v>122</v>
      </c>
      <c r="B32" s="141"/>
    </row>
    <row r="33" spans="1:2" x14ac:dyDescent="0.25">
      <c r="A33" s="51" t="s">
        <v>123</v>
      </c>
      <c r="B33" s="141"/>
    </row>
    <row r="34" spans="1:2" x14ac:dyDescent="0.25">
      <c r="A34" s="51" t="s">
        <v>124</v>
      </c>
      <c r="B34" s="141"/>
    </row>
    <row r="35" spans="1:2" x14ac:dyDescent="0.25">
      <c r="A35" s="51" t="s">
        <v>125</v>
      </c>
      <c r="B35" s="141"/>
    </row>
    <row r="36" spans="1:2" x14ac:dyDescent="0.25">
      <c r="A36" s="51" t="s">
        <v>126</v>
      </c>
      <c r="B36" s="141"/>
    </row>
    <row r="37" spans="1:2" ht="15.75" thickBot="1" x14ac:dyDescent="0.3">
      <c r="A37" s="53" t="s">
        <v>127</v>
      </c>
      <c r="B37" s="146"/>
    </row>
    <row r="38" spans="1:2" ht="15.75" thickBot="1" x14ac:dyDescent="0.3">
      <c r="A38" s="54"/>
      <c r="B38" s="55"/>
    </row>
    <row r="39" spans="1:2" s="14" customFormat="1" ht="27" customHeight="1" thickBot="1" x14ac:dyDescent="0.3">
      <c r="A39" s="157" t="s">
        <v>128</v>
      </c>
      <c r="B39" s="158" t="s">
        <v>129</v>
      </c>
    </row>
    <row r="40" spans="1:2" x14ac:dyDescent="0.25">
      <c r="A40" s="147" t="s">
        <v>130</v>
      </c>
      <c r="B40" s="150"/>
    </row>
    <row r="41" spans="1:2" x14ac:dyDescent="0.25">
      <c r="A41" s="148" t="s">
        <v>131</v>
      </c>
      <c r="B41" s="150"/>
    </row>
    <row r="42" spans="1:2" x14ac:dyDescent="0.25">
      <c r="A42" s="148" t="str">
        <f>"Who are " &amp; B2 &amp; "'s friends?"</f>
        <v>Who are 's friends?</v>
      </c>
      <c r="B42" s="151"/>
    </row>
    <row r="43" spans="1:2" x14ac:dyDescent="0.25">
      <c r="A43" s="148" t="str">
        <f>"Who is "&amp;B2&amp;" closest to?"</f>
        <v>Who is  closest to?</v>
      </c>
      <c r="B43" s="151"/>
    </row>
    <row r="44" spans="1:2" x14ac:dyDescent="0.25">
      <c r="A44" s="148" t="str">
        <f>"What happens when "&amp;B2&amp;" is angry?"</f>
        <v>What happens when  is angry?</v>
      </c>
      <c r="B44" s="151"/>
    </row>
    <row r="45" spans="1:2" ht="30" x14ac:dyDescent="0.25">
      <c r="A45" s="148" t="str">
        <f>"What is " &amp; B2 &amp; "'s biggest fear? Who has he told this to? Who he would never tell this to?"</f>
        <v>What is 's biggest fear? Who has he told this to? Who he would never tell this to?</v>
      </c>
      <c r="B45" s="151"/>
    </row>
    <row r="46" spans="1:2" x14ac:dyDescent="0.25">
      <c r="A46" s="148" t="str">
        <f>"Does "&amp;IF(B4="Male","he",IF(B4="Female","she","he/she")) &amp;" have a secret?"</f>
        <v>Does he/she have a secret?</v>
      </c>
      <c r="B46" s="151"/>
    </row>
    <row r="47" spans="1:2" x14ac:dyDescent="0.25">
      <c r="A47" s="148" t="str">
        <f>"What makes " &amp; B2 &amp; " laugh out loud?"</f>
        <v>What makes  laugh out loud?</v>
      </c>
      <c r="B47" s="151"/>
    </row>
    <row r="48" spans="1:2" x14ac:dyDescent="0.25">
      <c r="A48" s="148" t="str">
        <f>"Has "&amp;IF(B4="Male","he",IF(B4="Female","she","he/she")) &amp;" been in love? Had a broken heart?"</f>
        <v>Has he/she been in love? Had a broken heart?</v>
      </c>
      <c r="B48" s="151"/>
    </row>
    <row r="49" spans="1:2" x14ac:dyDescent="0.25">
      <c r="A49" s="148" t="str">
        <f>"If " &amp; B3 &amp; " could have a superpower, what would it be?"</f>
        <v>If  could have a superpower, what would it be?</v>
      </c>
      <c r="B49" s="151"/>
    </row>
    <row r="50" spans="1:2" x14ac:dyDescent="0.25">
      <c r="A50" s="148" t="str">
        <f>"What does " &amp; B2 &amp; " likes to eat?"</f>
        <v>What does  likes to eat?</v>
      </c>
      <c r="B50" s="151"/>
    </row>
    <row r="51" spans="1:2" x14ac:dyDescent="0.25">
      <c r="A51" s="148" t="str">
        <f>"What does "&amp;IF(B4="Male","he",IF(B4="Female","she","he/she")) &amp;" like to read?"</f>
        <v>What does he/she like to read?</v>
      </c>
      <c r="B51" s="151"/>
    </row>
    <row r="52" spans="1:2" x14ac:dyDescent="0.25">
      <c r="A52" s="148" t="s">
        <v>132</v>
      </c>
      <c r="B52" s="151"/>
    </row>
    <row r="53" spans="1:2" x14ac:dyDescent="0.25">
      <c r="A53" s="148" t="str">
        <f>"What does "&amp;B2&amp;" like to wear on various occassions?"</f>
        <v>What does  like to wear on various occassions?</v>
      </c>
      <c r="B53" s="151"/>
    </row>
    <row r="54" spans="1:2" x14ac:dyDescent="0.25">
      <c r="A54" s="148" t="s">
        <v>133</v>
      </c>
      <c r="B54" s="151"/>
    </row>
    <row r="55" spans="1:2" x14ac:dyDescent="0.25">
      <c r="A55" s="148" t="s">
        <v>134</v>
      </c>
      <c r="B55" s="151"/>
    </row>
    <row r="56" spans="1:2" ht="30" x14ac:dyDescent="0.25">
      <c r="A56" s="148" t="str">
        <f>"When " &amp; B2 &amp; " thinks of " &amp; IF(B4="Male","his",IF(B4="Female","her","his/her")) &amp; " childhood kitchen, what smell does " &amp; IF(B4="Male","he",IF(B4="Female","she","he/she")) &amp; " remember? Why?"</f>
        <v>When  thinks of his/her childhood kitchen, what smell does he/she remember? Why?</v>
      </c>
      <c r="B56" s="151"/>
    </row>
    <row r="57" spans="1:2" ht="30" x14ac:dyDescent="0.25">
      <c r="A57" s="148" t="str">
        <f>"Spring cleaning is due. What does " &amp; B2 &amp; " throw easily and what is " &amp; IF(B4="Male","he",IF(B4="Female","she","he/she")) &amp; " holding on to?"</f>
        <v>Spring cleaning is due. What does  throw easily and what is he/she holding on to?</v>
      </c>
      <c r="B57" s="151"/>
    </row>
    <row r="58" spans="1:2" x14ac:dyDescent="0.25">
      <c r="A58" s="148" t="str">
        <f>"What is " &amp; B2 &amp; " doing over the weekend"</f>
        <v>What is  doing over the weekend</v>
      </c>
      <c r="B58" s="151"/>
    </row>
    <row r="59" spans="1:2" x14ac:dyDescent="0.25">
      <c r="A59" s="148" t="str">
        <f>"What is " &amp; B2 &amp; "'s strongest bad memory?"</f>
        <v>What is 's strongest bad memory?</v>
      </c>
      <c r="B59" s="151"/>
    </row>
    <row r="60" spans="1:2" x14ac:dyDescent="0.25">
      <c r="A60" s="148" t="str">
        <f>"What is " &amp; B2 &amp; "'s strongest good memory?"</f>
        <v>What is 's strongest good memory?</v>
      </c>
      <c r="B60" s="151"/>
    </row>
    <row r="61" spans="1:2" x14ac:dyDescent="0.25">
      <c r="A61" s="148" t="str">
        <f>"What is " &amp; B2 &amp; "'s idea of perfect happiness?"</f>
        <v>What is 's idea of perfect happiness?</v>
      </c>
      <c r="B61" s="151"/>
    </row>
    <row r="62" spans="1:2" x14ac:dyDescent="0.25">
      <c r="A62" s="148" t="str">
        <f>"What does " &amp; B2 &amp; " think was " &amp; IF(B4="Male","his",IF(B4="Female","her","his/her")) &amp; " greatest achievement to date?"</f>
        <v>What does  think was his/her greatest achievement to date?</v>
      </c>
      <c r="B62" s="151"/>
    </row>
    <row r="63" spans="1:2" x14ac:dyDescent="0.25">
      <c r="A63" s="148" t="str">
        <f>"What is " &amp; B2 &amp; "'s favorite occupation?"</f>
        <v>What is 's favorite occupation?</v>
      </c>
      <c r="B63" s="151"/>
    </row>
    <row r="64" spans="1:2" x14ac:dyDescent="0.25">
      <c r="A64" s="148" t="str">
        <f>"What is " &amp; B2 &amp; "s most treasured posession?"</f>
        <v>What is s most treasured posession?</v>
      </c>
      <c r="B64" s="151"/>
    </row>
    <row r="65" spans="1:2" x14ac:dyDescent="0.25">
      <c r="A65" s="148" t="str">
        <f>"What does " &amp; B2 &amp; " dislike the most?"</f>
        <v>What does  dislike the most?</v>
      </c>
      <c r="B65" s="151"/>
    </row>
    <row r="66" spans="1:2" x14ac:dyDescent="0.25">
      <c r="A66" s="148" t="str">
        <f>"What is " &amp; B2 &amp; "'s greatest regret?"</f>
        <v>What is 's greatest regret?</v>
      </c>
      <c r="B66" s="151"/>
    </row>
    <row r="67" spans="1:2" x14ac:dyDescent="0.25">
      <c r="A67" s="148" t="str">
        <f>"What talent would " &amp; B2 &amp; " like to have?"</f>
        <v>What talent would  like to have?</v>
      </c>
      <c r="B67" s="151"/>
    </row>
    <row r="68" spans="1:2" x14ac:dyDescent="0.25">
      <c r="A68" s="148" t="str">
        <f>"What trait " &amp; B2 &amp; " most deplores about " &amp; IF(B4="Male","himself",IF(B4="Female","herself","his/herself")) &amp; "?"</f>
        <v>What trait  most deplores about his/herself?</v>
      </c>
      <c r="B68" s="151"/>
    </row>
    <row r="69" spans="1:2" x14ac:dyDescent="0.25">
      <c r="A69" s="148" t="str">
        <f>"What trait does " &amp; B2 &amp; " most deplore in others?"</f>
        <v>What trait does  most deplore in others?</v>
      </c>
      <c r="B69" s="151"/>
    </row>
    <row r="70" spans="1:2" x14ac:dyDescent="0.25">
      <c r="A70" s="148" t="str">
        <f>"What does " &amp; B2 &amp; " most value in " &amp; IF(B4="Male","his",IF(B4="Female","her","his/her")) &amp; " friends?"</f>
        <v>What does  most value in his/her friends?</v>
      </c>
      <c r="B70" s="151"/>
    </row>
    <row r="71" spans="1:2" x14ac:dyDescent="0.25">
      <c r="A71" s="148" t="str">
        <f>"Whos are " &amp; B2 &amp; "'s heros in real life?"</f>
        <v>Whos are 's heros in real life?</v>
      </c>
      <c r="B71" s="151"/>
    </row>
    <row r="72" spans="1:2" x14ac:dyDescent="0.25">
      <c r="A72" s="148" t="str">
        <f>"Which living person does " &amp; IF(B4="Male","he",IF(B4="Female","she","he/she")) &amp; " most admire?"</f>
        <v>Which living person does he/she most admire?</v>
      </c>
      <c r="B72" s="151"/>
    </row>
    <row r="73" spans="1:2" x14ac:dyDescent="0.25">
      <c r="A73" s="148" t="str">
        <f>"Which words or phrases does " &amp; B2 &amp; " overuse?"</f>
        <v>Which words or phrases does  overuse?</v>
      </c>
      <c r="B73" s="151"/>
    </row>
    <row r="74" spans="1:2" ht="15.75" thickBot="1" x14ac:dyDescent="0.3">
      <c r="A74" s="149" t="str">
        <f>"If " &amp; B2 &amp; " could change one thing about " &amp; IF(B4="Male","himself",IF(B4="Female","herself","his/herself")) &amp; ", what would it be?"</f>
        <v>If  could change one thing about his/herself, what would it be?</v>
      </c>
      <c r="B74" s="152"/>
    </row>
    <row r="75" spans="1:2" ht="15.75" thickBot="1" x14ac:dyDescent="0.3">
      <c r="A75" s="55"/>
      <c r="B75" s="55"/>
    </row>
    <row r="76" spans="1:2" s="14" customFormat="1" ht="27" customHeight="1" thickBot="1" x14ac:dyDescent="0.3">
      <c r="A76" s="159" t="s">
        <v>135</v>
      </c>
      <c r="B76" s="164" t="s">
        <v>136</v>
      </c>
    </row>
    <row r="77" spans="1:2" x14ac:dyDescent="0.25">
      <c r="A77" s="160" t="str">
        <f>"What does " &amp; $B$3 &amp; " want the most?"</f>
        <v>What does  want the most?</v>
      </c>
      <c r="B77" s="150"/>
    </row>
    <row r="78" spans="1:2" x14ac:dyDescent="0.25">
      <c r="A78" s="161" t="str">
        <f>"Why does " &amp; IF($B$4="Male", "he", "she") &amp; " want it?"</f>
        <v>Why does she want it?</v>
      </c>
      <c r="B78" s="151"/>
    </row>
    <row r="79" spans="1:2" x14ac:dyDescent="0.25">
      <c r="A79" s="161" t="str">
        <f>"How far is " &amp; IF($B$4="Male", "he", "she") &amp; " going to go to get it?"</f>
        <v>How far is she going to go to get it?</v>
      </c>
      <c r="B79" s="151"/>
    </row>
    <row r="80" spans="1:2" x14ac:dyDescent="0.25">
      <c r="A80" s="161" t="str">
        <f>"If " &amp; IF($B$4="Male", "he", "she") &amp; " fails, what happens?"</f>
        <v>If she fails, what happens?</v>
      </c>
      <c r="B80" s="151"/>
    </row>
    <row r="81" spans="1:2" ht="15.75" thickBot="1" x14ac:dyDescent="0.3">
      <c r="A81" s="162" t="str">
        <f>"If " &amp; IF($B$4="Male", "he", "she") &amp; " succeeds, what happens?"</f>
        <v>If she succeeds, what happens?</v>
      </c>
      <c r="B81" s="152"/>
    </row>
    <row r="82" spans="1:2" ht="15.75" thickBot="1" x14ac:dyDescent="0.3">
      <c r="A82" s="163"/>
      <c r="B82" s="163"/>
    </row>
    <row r="83" spans="1:2" s="14" customFormat="1" ht="27" customHeight="1" thickBot="1" x14ac:dyDescent="0.3">
      <c r="A83" s="159" t="s">
        <v>137</v>
      </c>
      <c r="B83" s="164" t="s">
        <v>136</v>
      </c>
    </row>
    <row r="84" spans="1:2" x14ac:dyDescent="0.25">
      <c r="A84" s="160" t="str">
        <f>"Describe " &amp; $B$3 &amp; " before the story began"</f>
        <v>Describe  before the story began</v>
      </c>
      <c r="B84" s="150"/>
    </row>
    <row r="85" spans="1:2" x14ac:dyDescent="0.25">
      <c r="A85" s="161" t="str">
        <f>"Describe " &amp; $B$3 &amp; " as the story starts"</f>
        <v>Describe  as the story starts</v>
      </c>
      <c r="B85" s="151"/>
    </row>
    <row r="86" spans="1:2" x14ac:dyDescent="0.25">
      <c r="A86" s="161" t="str">
        <f>"How do the events change " &amp; $B$3 &amp; "?"</f>
        <v>How do the events change ?</v>
      </c>
      <c r="B86" s="151"/>
    </row>
    <row r="87" spans="1:2" x14ac:dyDescent="0.25">
      <c r="A87" s="161" t="str">
        <f>"Describe " &amp; $B$3 &amp; " at the middle of the story"</f>
        <v>Describe  at the middle of the story</v>
      </c>
      <c r="B87" s="151"/>
    </row>
    <row r="88" spans="1:2" x14ac:dyDescent="0.25">
      <c r="A88" s="161" t="str">
        <f>"Describe " &amp; $B$3 &amp; " at the end of the story"</f>
        <v>Describe  at the end of the story</v>
      </c>
      <c r="B88" s="151"/>
    </row>
    <row r="89" spans="1:2" x14ac:dyDescent="0.25">
      <c r="A89" s="161" t="str">
        <f>"What lesson did " &amp; $B$3 &amp; " learn?"</f>
        <v>What lesson did  learn?</v>
      </c>
      <c r="B89" s="151"/>
    </row>
    <row r="90" spans="1:2" ht="15.75" thickBot="1" x14ac:dyDescent="0.3">
      <c r="A90" s="162" t="str">
        <f>"What lesson did " &amp; $B$3 &amp; " teach others / the reader?"</f>
        <v>What lesson did  teach others / the reader?</v>
      </c>
      <c r="B90" s="152"/>
    </row>
    <row r="91" spans="1:2" ht="15.75" thickBot="1" x14ac:dyDescent="0.3">
      <c r="A91" s="56"/>
      <c r="B91" s="56"/>
    </row>
    <row r="92" spans="1:2" s="14" customFormat="1" ht="27" customHeight="1" thickBot="1" x14ac:dyDescent="0.3">
      <c r="A92" s="276" t="s">
        <v>138</v>
      </c>
      <c r="B92" s="277"/>
    </row>
    <row r="93" spans="1:2" x14ac:dyDescent="0.25">
      <c r="A93" s="278"/>
      <c r="B93" s="279"/>
    </row>
    <row r="94" spans="1:2" x14ac:dyDescent="0.25">
      <c r="A94" s="280"/>
      <c r="B94" s="281"/>
    </row>
    <row r="95" spans="1:2" x14ac:dyDescent="0.25">
      <c r="A95" s="280"/>
      <c r="B95" s="281"/>
    </row>
    <row r="96" spans="1:2" x14ac:dyDescent="0.25">
      <c r="A96" s="280"/>
      <c r="B96" s="281"/>
    </row>
    <row r="97" spans="1:2" x14ac:dyDescent="0.25">
      <c r="A97" s="280"/>
      <c r="B97" s="281"/>
    </row>
    <row r="98" spans="1:2" x14ac:dyDescent="0.25">
      <c r="A98" s="280"/>
      <c r="B98" s="281"/>
    </row>
    <row r="99" spans="1:2" x14ac:dyDescent="0.25">
      <c r="A99" s="280"/>
      <c r="B99" s="281"/>
    </row>
    <row r="100" spans="1:2" x14ac:dyDescent="0.25">
      <c r="A100" s="280"/>
      <c r="B100" s="281"/>
    </row>
    <row r="101" spans="1:2" x14ac:dyDescent="0.25">
      <c r="A101" s="280"/>
      <c r="B101" s="281"/>
    </row>
    <row r="102" spans="1:2" x14ac:dyDescent="0.25">
      <c r="A102" s="280"/>
      <c r="B102" s="281"/>
    </row>
    <row r="103" spans="1:2" x14ac:dyDescent="0.25">
      <c r="A103" s="280"/>
      <c r="B103" s="281"/>
    </row>
    <row r="104" spans="1:2" x14ac:dyDescent="0.25">
      <c r="A104" s="280"/>
      <c r="B104" s="281"/>
    </row>
    <row r="105" spans="1:2" x14ac:dyDescent="0.25">
      <c r="A105" s="280"/>
      <c r="B105" s="281"/>
    </row>
    <row r="106" spans="1:2" x14ac:dyDescent="0.25">
      <c r="A106" s="280"/>
      <c r="B106" s="281"/>
    </row>
    <row r="107" spans="1:2" ht="15.75" thickBot="1" x14ac:dyDescent="0.3">
      <c r="A107" s="282"/>
      <c r="B107" s="283"/>
    </row>
    <row r="108" spans="1:2" ht="15.75" thickBot="1" x14ac:dyDescent="0.3">
      <c r="A108" s="56"/>
      <c r="B108" s="56"/>
    </row>
    <row r="109" spans="1:2" s="14" customFormat="1" ht="27" customHeight="1" thickBot="1" x14ac:dyDescent="0.3">
      <c r="A109" s="276" t="s">
        <v>139</v>
      </c>
      <c r="B109" s="277"/>
    </row>
    <row r="110" spans="1:2" x14ac:dyDescent="0.25">
      <c r="A110" s="278"/>
      <c r="B110" s="279"/>
    </row>
    <row r="111" spans="1:2" x14ac:dyDescent="0.25">
      <c r="A111" s="280"/>
      <c r="B111" s="281"/>
    </row>
    <row r="112" spans="1:2" x14ac:dyDescent="0.25">
      <c r="A112" s="280"/>
      <c r="B112" s="281"/>
    </row>
    <row r="113" spans="1:2" x14ac:dyDescent="0.25">
      <c r="A113" s="280"/>
      <c r="B113" s="281"/>
    </row>
    <row r="114" spans="1:2" x14ac:dyDescent="0.25">
      <c r="A114" s="280"/>
      <c r="B114" s="281"/>
    </row>
    <row r="115" spans="1:2" x14ac:dyDescent="0.25">
      <c r="A115" s="280"/>
      <c r="B115" s="281"/>
    </row>
    <row r="116" spans="1:2" x14ac:dyDescent="0.25">
      <c r="A116" s="280"/>
      <c r="B116" s="281"/>
    </row>
    <row r="117" spans="1:2" x14ac:dyDescent="0.25">
      <c r="A117" s="280"/>
      <c r="B117" s="281"/>
    </row>
    <row r="118" spans="1:2" x14ac:dyDescent="0.25">
      <c r="A118" s="280"/>
      <c r="B118" s="281"/>
    </row>
    <row r="119" spans="1:2" x14ac:dyDescent="0.25">
      <c r="A119" s="280"/>
      <c r="B119" s="281"/>
    </row>
    <row r="120" spans="1:2" x14ac:dyDescent="0.25">
      <c r="A120" s="280"/>
      <c r="B120" s="281"/>
    </row>
    <row r="121" spans="1:2" x14ac:dyDescent="0.25">
      <c r="A121" s="280"/>
      <c r="B121" s="281"/>
    </row>
    <row r="122" spans="1:2" x14ac:dyDescent="0.25">
      <c r="A122" s="280"/>
      <c r="B122" s="281"/>
    </row>
    <row r="123" spans="1:2" x14ac:dyDescent="0.25">
      <c r="A123" s="280"/>
      <c r="B123" s="281"/>
    </row>
    <row r="124" spans="1:2" ht="15.75" thickBot="1" x14ac:dyDescent="0.3">
      <c r="A124" s="282"/>
      <c r="B124" s="283"/>
    </row>
    <row r="125" spans="1:2" ht="15.75" thickBot="1" x14ac:dyDescent="0.3">
      <c r="A125" s="57"/>
      <c r="B125" s="57"/>
    </row>
    <row r="126" spans="1:2" ht="15.75" thickBot="1" x14ac:dyDescent="0.3">
      <c r="A126" s="153" t="s">
        <v>140</v>
      </c>
      <c r="B126" s="154" t="s">
        <v>141</v>
      </c>
    </row>
    <row r="127" spans="1:2" x14ac:dyDescent="0.25">
      <c r="A127" s="165" t="s">
        <v>142</v>
      </c>
      <c r="B127" s="58">
        <v>1</v>
      </c>
    </row>
    <row r="128" spans="1:2" x14ac:dyDescent="0.25">
      <c r="A128" s="148" t="s">
        <v>143</v>
      </c>
      <c r="B128" s="59">
        <v>1</v>
      </c>
    </row>
    <row r="129" spans="1:2" x14ac:dyDescent="0.25">
      <c r="A129" s="148" t="s">
        <v>144</v>
      </c>
      <c r="B129" s="59">
        <v>1</v>
      </c>
    </row>
    <row r="130" spans="1:2" x14ac:dyDescent="0.25">
      <c r="A130" s="148" t="s">
        <v>145</v>
      </c>
      <c r="B130" s="59">
        <v>1</v>
      </c>
    </row>
    <row r="131" spans="1:2" x14ac:dyDescent="0.25">
      <c r="A131" s="148" t="s">
        <v>146</v>
      </c>
      <c r="B131" s="59">
        <v>1</v>
      </c>
    </row>
    <row r="132" spans="1:2" x14ac:dyDescent="0.25">
      <c r="A132" s="148" t="s">
        <v>147</v>
      </c>
      <c r="B132" s="59">
        <v>1</v>
      </c>
    </row>
    <row r="133" spans="1:2" ht="15.75" thickBot="1" x14ac:dyDescent="0.3">
      <c r="A133" s="149" t="s">
        <v>148</v>
      </c>
      <c r="B133" s="60">
        <v>1</v>
      </c>
    </row>
  </sheetData>
  <mergeCells count="4">
    <mergeCell ref="A92:B92"/>
    <mergeCell ref="A93:B107"/>
    <mergeCell ref="A109:B109"/>
    <mergeCell ref="A110:B124"/>
  </mergeCells>
  <conditionalFormatting sqref="B127:B13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dataValidations count="1">
    <dataValidation type="whole" allowBlank="1" showErrorMessage="1" errorTitle="Error" error="You must enter a number between 1 and 10" sqref="B127:B133" xr:uid="{00000000-0002-0000-0A00-000000000000}">
      <formula1>1</formula1>
      <formula2>10</formula2>
    </dataValidation>
  </dataValidations>
  <pageMargins left="0.25" right="0.25" top="0.75" bottom="0.75" header="0.3" footer="0.3"/>
  <pageSetup scale="97" fitToHeight="0" orientation="landscape" r:id="rId1"/>
  <rowBreaks count="3" manualBreakCount="3">
    <brk id="37" max="16383" man="1"/>
    <brk id="91" max="16383" man="1"/>
    <brk id="124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2">
    <tabColor theme="9" tint="0.39997558519241921"/>
    <pageSetUpPr fitToPage="1"/>
  </sheetPr>
  <dimension ref="A1:B46"/>
  <sheetViews>
    <sheetView showGridLines="0" zoomScaleNormal="100" workbookViewId="0"/>
  </sheetViews>
  <sheetFormatPr defaultRowHeight="15" x14ac:dyDescent="0.25"/>
  <cols>
    <col min="1" max="1" width="51.28515625" style="57" customWidth="1"/>
    <col min="2" max="2" width="64.42578125" style="57" customWidth="1"/>
  </cols>
  <sheetData>
    <row r="1" spans="1:2" ht="30.6" customHeight="1" thickBot="1" x14ac:dyDescent="0.3">
      <c r="A1" s="48" t="str">
        <f>"Minor Character Detail - " &amp; B2</f>
        <v xml:space="preserve">Minor Character Detail - </v>
      </c>
      <c r="B1" s="49"/>
    </row>
    <row r="2" spans="1:2" x14ac:dyDescent="0.25">
      <c r="A2" s="50" t="s">
        <v>187</v>
      </c>
      <c r="B2" s="167"/>
    </row>
    <row r="3" spans="1:2" x14ac:dyDescent="0.25">
      <c r="A3" s="51" t="s">
        <v>59</v>
      </c>
      <c r="B3" s="151"/>
    </row>
    <row r="4" spans="1:2" x14ac:dyDescent="0.25">
      <c r="A4" s="51" t="s">
        <v>95</v>
      </c>
      <c r="B4" s="151"/>
    </row>
    <row r="5" spans="1:2" x14ac:dyDescent="0.25">
      <c r="A5" s="51" t="s">
        <v>96</v>
      </c>
      <c r="B5" s="168"/>
    </row>
    <row r="6" spans="1:2" x14ac:dyDescent="0.25">
      <c r="A6" s="51" t="s">
        <v>97</v>
      </c>
      <c r="B6" s="169"/>
    </row>
    <row r="7" spans="1:2" x14ac:dyDescent="0.25">
      <c r="A7" s="51" t="s">
        <v>98</v>
      </c>
      <c r="B7" s="151"/>
    </row>
    <row r="8" spans="1:2" x14ac:dyDescent="0.25">
      <c r="A8" s="51" t="s">
        <v>99</v>
      </c>
      <c r="B8" s="151"/>
    </row>
    <row r="9" spans="1:2" x14ac:dyDescent="0.25">
      <c r="A9" s="51" t="s">
        <v>100</v>
      </c>
      <c r="B9" s="151"/>
    </row>
    <row r="10" spans="1:2" x14ac:dyDescent="0.25">
      <c r="A10" s="51" t="s">
        <v>101</v>
      </c>
      <c r="B10" s="151"/>
    </row>
    <row r="11" spans="1:2" x14ac:dyDescent="0.25">
      <c r="A11" s="51" t="s">
        <v>102</v>
      </c>
      <c r="B11" s="151"/>
    </row>
    <row r="12" spans="1:2" x14ac:dyDescent="0.25">
      <c r="A12" s="51" t="s">
        <v>103</v>
      </c>
      <c r="B12" s="151"/>
    </row>
    <row r="13" spans="1:2" x14ac:dyDescent="0.25">
      <c r="A13" s="51" t="s">
        <v>104</v>
      </c>
      <c r="B13" s="170"/>
    </row>
    <row r="14" spans="1:2" x14ac:dyDescent="0.25">
      <c r="A14" s="51" t="s">
        <v>105</v>
      </c>
      <c r="B14" s="151"/>
    </row>
    <row r="15" spans="1:2" x14ac:dyDescent="0.25">
      <c r="A15" s="51" t="s">
        <v>106</v>
      </c>
      <c r="B15" s="151"/>
    </row>
    <row r="16" spans="1:2" x14ac:dyDescent="0.25">
      <c r="A16" s="51" t="s">
        <v>107</v>
      </c>
      <c r="B16" s="151"/>
    </row>
    <row r="17" spans="1:2" x14ac:dyDescent="0.25">
      <c r="A17" s="51" t="s">
        <v>108</v>
      </c>
      <c r="B17" s="151"/>
    </row>
    <row r="18" spans="1:2" x14ac:dyDescent="0.25">
      <c r="A18" s="51" t="s">
        <v>109</v>
      </c>
      <c r="B18" s="151"/>
    </row>
    <row r="19" spans="1:2" x14ac:dyDescent="0.25">
      <c r="A19" s="52" t="s">
        <v>110</v>
      </c>
      <c r="B19" s="171"/>
    </row>
    <row r="20" spans="1:2" x14ac:dyDescent="0.25">
      <c r="A20" s="52" t="s">
        <v>111</v>
      </c>
      <c r="B20" s="171"/>
    </row>
    <row r="21" spans="1:2" x14ac:dyDescent="0.25">
      <c r="A21" s="52" t="s">
        <v>113</v>
      </c>
      <c r="B21" s="171"/>
    </row>
    <row r="22" spans="1:2" x14ac:dyDescent="0.25">
      <c r="A22" s="52" t="s">
        <v>114</v>
      </c>
      <c r="B22" s="171"/>
    </row>
    <row r="23" spans="1:2" ht="15.75" thickBot="1" x14ac:dyDescent="0.3">
      <c r="A23" s="53" t="s">
        <v>115</v>
      </c>
      <c r="B23" s="152"/>
    </row>
    <row r="24" spans="1:2" ht="15.75" thickBot="1" x14ac:dyDescent="0.3"/>
    <row r="25" spans="1:2" ht="15.75" thickBot="1" x14ac:dyDescent="0.3">
      <c r="A25" s="155" t="s">
        <v>149</v>
      </c>
      <c r="B25" s="156" t="s">
        <v>129</v>
      </c>
    </row>
    <row r="26" spans="1:2" x14ac:dyDescent="0.25">
      <c r="A26" s="165" t="s">
        <v>130</v>
      </c>
      <c r="B26" s="167"/>
    </row>
    <row r="27" spans="1:2" x14ac:dyDescent="0.25">
      <c r="A27" s="148" t="s">
        <v>131</v>
      </c>
      <c r="B27" s="151"/>
    </row>
    <row r="28" spans="1:2" x14ac:dyDescent="0.25">
      <c r="A28" s="148" t="str">
        <f>"Who are " &amp; B2 &amp; "'s friends?"</f>
        <v>Who are 's friends?</v>
      </c>
      <c r="B28" s="151"/>
    </row>
    <row r="29" spans="1:2" x14ac:dyDescent="0.25">
      <c r="A29" s="148" t="str">
        <f>"Who is "&amp;B2&amp;" closest to?"</f>
        <v>Who is  closest to?</v>
      </c>
      <c r="B29" s="151"/>
    </row>
    <row r="30" spans="1:2" x14ac:dyDescent="0.25">
      <c r="A30" s="148" t="str">
        <f>"What happens when " &amp; B2 &amp; " is angry?"</f>
        <v>What happens when  is angry?</v>
      </c>
      <c r="B30" s="151"/>
    </row>
    <row r="31" spans="1:2" x14ac:dyDescent="0.25">
      <c r="A31" s="148" t="s">
        <v>150</v>
      </c>
      <c r="B31" s="151"/>
    </row>
    <row r="32" spans="1:2" x14ac:dyDescent="0.25">
      <c r="A32" s="148" t="s">
        <v>151</v>
      </c>
      <c r="B32" s="151"/>
    </row>
    <row r="33" spans="1:2" x14ac:dyDescent="0.25">
      <c r="A33" s="148" t="str">
        <f>"How does " &amp; B2 &amp; " know the main character?"</f>
        <v>How does  know the main character?</v>
      </c>
      <c r="B33" s="151"/>
    </row>
    <row r="34" spans="1:2" x14ac:dyDescent="0.25">
      <c r="A34" s="148" t="s">
        <v>152</v>
      </c>
      <c r="B34" s="151"/>
    </row>
    <row r="35" spans="1:2" x14ac:dyDescent="0.25">
      <c r="A35" s="148" t="s">
        <v>153</v>
      </c>
      <c r="B35" s="151"/>
    </row>
    <row r="36" spans="1:2" x14ac:dyDescent="0.25">
      <c r="A36" s="148" t="s">
        <v>154</v>
      </c>
      <c r="B36" s="151"/>
    </row>
    <row r="37" spans="1:2" ht="15.75" thickBot="1" x14ac:dyDescent="0.3">
      <c r="A37" s="149" t="s">
        <v>155</v>
      </c>
      <c r="B37" s="152"/>
    </row>
    <row r="38" spans="1:2" ht="15.75" thickBot="1" x14ac:dyDescent="0.3">
      <c r="A38" s="166"/>
    </row>
    <row r="39" spans="1:2" ht="15.75" thickBot="1" x14ac:dyDescent="0.3">
      <c r="A39" s="153" t="s">
        <v>140</v>
      </c>
      <c r="B39" s="154" t="s">
        <v>141</v>
      </c>
    </row>
    <row r="40" spans="1:2" x14ac:dyDescent="0.25">
      <c r="A40" s="165" t="s">
        <v>142</v>
      </c>
      <c r="B40" s="58">
        <v>1</v>
      </c>
    </row>
    <row r="41" spans="1:2" x14ac:dyDescent="0.25">
      <c r="A41" s="148" t="s">
        <v>143</v>
      </c>
      <c r="B41" s="59">
        <v>1</v>
      </c>
    </row>
    <row r="42" spans="1:2" x14ac:dyDescent="0.25">
      <c r="A42" s="148" t="s">
        <v>144</v>
      </c>
      <c r="B42" s="59">
        <v>1</v>
      </c>
    </row>
    <row r="43" spans="1:2" x14ac:dyDescent="0.25">
      <c r="A43" s="148" t="s">
        <v>145</v>
      </c>
      <c r="B43" s="59">
        <v>1</v>
      </c>
    </row>
    <row r="44" spans="1:2" x14ac:dyDescent="0.25">
      <c r="A44" s="148" t="s">
        <v>146</v>
      </c>
      <c r="B44" s="59">
        <v>1</v>
      </c>
    </row>
    <row r="45" spans="1:2" x14ac:dyDescent="0.25">
      <c r="A45" s="148" t="s">
        <v>147</v>
      </c>
      <c r="B45" s="59">
        <v>1</v>
      </c>
    </row>
    <row r="46" spans="1:2" ht="15.75" thickBot="1" x14ac:dyDescent="0.3">
      <c r="A46" s="149" t="s">
        <v>148</v>
      </c>
      <c r="B46" s="60">
        <v>1</v>
      </c>
    </row>
  </sheetData>
  <conditionalFormatting sqref="B40:B4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dataValidations count="1">
    <dataValidation type="whole" allowBlank="1" showErrorMessage="1" errorTitle="Error" error="You must enter a number between 1 and 10" sqref="B40:B46" xr:uid="{00000000-0002-0000-0C00-000000000000}">
      <formula1>1</formula1>
      <formula2>10</formula2>
    </dataValidation>
  </dataValidations>
  <pageMargins left="0.25" right="0.25" top="0.75" bottom="0.75" header="0.3" footer="0.3"/>
  <pageSetup fitToHeight="0" orientation="landscape" r:id="rId1"/>
  <rowBreaks count="1" manualBreakCount="1">
    <brk id="24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3">
    <tabColor theme="5" tint="-0.249977111117893"/>
  </sheetPr>
  <dimension ref="A1:H208"/>
  <sheetViews>
    <sheetView showGridLines="0" workbookViewId="0"/>
  </sheetViews>
  <sheetFormatPr defaultRowHeight="15" x14ac:dyDescent="0.25"/>
  <cols>
    <col min="1" max="1" width="17.5703125" style="64" customWidth="1"/>
    <col min="2" max="3" width="15.5703125" style="65" customWidth="1"/>
    <col min="4" max="4" width="11.5703125" customWidth="1"/>
  </cols>
  <sheetData>
    <row r="1" spans="1:8" ht="31.9" customHeight="1" x14ac:dyDescent="0.25">
      <c r="A1" s="188" t="s">
        <v>170</v>
      </c>
      <c r="B1" s="189"/>
      <c r="C1" s="189" t="str">
        <f>novel_title</f>
        <v>Novel Title</v>
      </c>
      <c r="D1" s="190"/>
      <c r="E1" s="190"/>
      <c r="F1" s="190"/>
      <c r="G1" s="190"/>
      <c r="H1" s="190"/>
    </row>
    <row r="2" spans="1:8" s="14" customFormat="1" ht="19.899999999999999" customHeight="1" x14ac:dyDescent="0.25">
      <c r="A2" s="184" t="s">
        <v>158</v>
      </c>
      <c r="B2" s="181"/>
      <c r="C2" s="180">
        <f>start_date</f>
        <v>43831</v>
      </c>
      <c r="D2" s="182"/>
      <c r="E2" s="182"/>
      <c r="F2" s="182"/>
      <c r="G2" s="182"/>
      <c r="H2" s="182"/>
    </row>
    <row r="3" spans="1:8" s="14" customFormat="1" ht="19.899999999999999" customHeight="1" x14ac:dyDescent="0.25">
      <c r="A3" s="184" t="s">
        <v>159</v>
      </c>
      <c r="B3" s="181"/>
      <c r="C3" s="180">
        <f>Setup!C14</f>
        <v>43921</v>
      </c>
      <c r="D3" s="182"/>
      <c r="E3" s="182"/>
      <c r="F3" s="182"/>
      <c r="G3" s="182"/>
      <c r="H3" s="182"/>
    </row>
    <row r="4" spans="1:8" s="14" customFormat="1" ht="19.899999999999999" customHeight="1" x14ac:dyDescent="0.25">
      <c r="A4" s="184" t="s">
        <v>160</v>
      </c>
      <c r="B4" s="181"/>
      <c r="C4" s="181">
        <f>word_count</f>
        <v>80000</v>
      </c>
      <c r="D4" s="182"/>
      <c r="E4" s="182"/>
      <c r="F4" s="182"/>
      <c r="G4" s="182"/>
      <c r="H4" s="182"/>
    </row>
    <row r="5" spans="1:8" s="14" customFormat="1" ht="19.899999999999999" customHeight="1" x14ac:dyDescent="0.25">
      <c r="A5" s="184" t="s">
        <v>161</v>
      </c>
      <c r="B5" s="181"/>
      <c r="C5" s="181">
        <f>C208</f>
        <v>0</v>
      </c>
      <c r="D5" s="182"/>
      <c r="E5" s="182"/>
      <c r="F5" s="182"/>
      <c r="G5" s="182"/>
      <c r="H5" s="182"/>
    </row>
    <row r="6" spans="1:8" s="14" customFormat="1" ht="19.899999999999999" customHeight="1" x14ac:dyDescent="0.25">
      <c r="A6" s="184" t="s">
        <v>162</v>
      </c>
      <c r="B6" s="181"/>
      <c r="C6" s="181">
        <f>COUNTIFS(C12:C206, "&lt;&gt;0")</f>
        <v>0</v>
      </c>
      <c r="D6" s="182"/>
      <c r="E6" s="182"/>
      <c r="F6" s="182"/>
      <c r="G6" s="182"/>
      <c r="H6" s="182"/>
    </row>
    <row r="7" spans="1:8" s="14" customFormat="1" ht="19.899999999999999" customHeight="1" x14ac:dyDescent="0.25">
      <c r="A7" s="184" t="s">
        <v>163</v>
      </c>
      <c r="B7" s="181"/>
      <c r="C7" s="185">
        <f>IFERROR(C4/(C3-C2), 0)</f>
        <v>888.88888888888891</v>
      </c>
      <c r="D7" s="182"/>
      <c r="E7" s="182"/>
      <c r="F7" s="182"/>
      <c r="G7" s="182"/>
      <c r="H7" s="182"/>
    </row>
    <row r="8" spans="1:8" s="14" customFormat="1" ht="19.899999999999999" customHeight="1" thickBot="1" x14ac:dyDescent="0.3">
      <c r="A8" s="184" t="s">
        <v>182</v>
      </c>
      <c r="B8" s="181"/>
      <c r="C8" s="186">
        <f>IF(session_count=0,0,total_wc/session_count)</f>
        <v>0</v>
      </c>
      <c r="D8" s="183" t="str">
        <f>IF(C8&gt;=C7, "(ahead)", "(behind)")</f>
        <v>(behind)</v>
      </c>
      <c r="E8" s="182"/>
      <c r="F8" s="182"/>
      <c r="G8" s="182"/>
      <c r="H8" s="182"/>
    </row>
    <row r="9" spans="1:8" s="14" customFormat="1" ht="24.6" customHeight="1" thickBot="1" x14ac:dyDescent="0.3">
      <c r="A9" s="184" t="s">
        <v>164</v>
      </c>
      <c r="B9" s="181"/>
      <c r="C9" s="187">
        <f>MIN(100%,MAX(D12:D206))</f>
        <v>0</v>
      </c>
      <c r="D9" s="182"/>
      <c r="E9" s="182"/>
      <c r="F9" s="182"/>
      <c r="G9" s="182"/>
      <c r="H9" s="182"/>
    </row>
    <row r="10" spans="1:8" ht="15.75" thickBot="1" x14ac:dyDescent="0.3"/>
    <row r="11" spans="1:8" ht="35.450000000000003" customHeight="1" thickBot="1" x14ac:dyDescent="0.3">
      <c r="A11" s="172" t="s">
        <v>165</v>
      </c>
      <c r="B11" s="173" t="s">
        <v>166</v>
      </c>
      <c r="C11" s="173" t="s">
        <v>167</v>
      </c>
      <c r="D11" s="158" t="s">
        <v>168</v>
      </c>
    </row>
    <row r="12" spans="1:8" x14ac:dyDescent="0.25">
      <c r="A12" s="66"/>
      <c r="B12" s="174">
        <v>0</v>
      </c>
      <c r="C12" s="67">
        <f>B12</f>
        <v>0</v>
      </c>
      <c r="D12" s="68">
        <f>IFERROR(B12/$C$4, 0)</f>
        <v>0</v>
      </c>
    </row>
    <row r="13" spans="1:8" x14ac:dyDescent="0.25">
      <c r="A13" s="69"/>
      <c r="B13" s="175">
        <v>0</v>
      </c>
      <c r="C13" s="70">
        <f>IF(B13=0,0,B13-B12)</f>
        <v>0</v>
      </c>
      <c r="D13" s="71">
        <f t="shared" ref="D13:D76" si="0">IFERROR(B13/$C$4, 0)</f>
        <v>0</v>
      </c>
    </row>
    <row r="14" spans="1:8" x14ac:dyDescent="0.25">
      <c r="A14" s="69"/>
      <c r="B14" s="175">
        <v>0</v>
      </c>
      <c r="C14" s="70">
        <f t="shared" ref="C14:C77" si="1">IF(B14=0,0,B14-B13)</f>
        <v>0</v>
      </c>
      <c r="D14" s="71">
        <f t="shared" si="0"/>
        <v>0</v>
      </c>
    </row>
    <row r="15" spans="1:8" x14ac:dyDescent="0.25">
      <c r="A15" s="69"/>
      <c r="B15" s="175">
        <v>0</v>
      </c>
      <c r="C15" s="70">
        <f t="shared" si="1"/>
        <v>0</v>
      </c>
      <c r="D15" s="71">
        <f t="shared" si="0"/>
        <v>0</v>
      </c>
    </row>
    <row r="16" spans="1:8" x14ac:dyDescent="0.25">
      <c r="A16" s="69"/>
      <c r="B16" s="175">
        <v>0</v>
      </c>
      <c r="C16" s="70">
        <f t="shared" si="1"/>
        <v>0</v>
      </c>
      <c r="D16" s="71">
        <f t="shared" si="0"/>
        <v>0</v>
      </c>
    </row>
    <row r="17" spans="1:4" x14ac:dyDescent="0.25">
      <c r="A17" s="69"/>
      <c r="B17" s="175">
        <v>0</v>
      </c>
      <c r="C17" s="70">
        <f t="shared" si="1"/>
        <v>0</v>
      </c>
      <c r="D17" s="71">
        <f t="shared" si="0"/>
        <v>0</v>
      </c>
    </row>
    <row r="18" spans="1:4" x14ac:dyDescent="0.25">
      <c r="A18" s="69"/>
      <c r="B18" s="175">
        <v>0</v>
      </c>
      <c r="C18" s="70">
        <f t="shared" si="1"/>
        <v>0</v>
      </c>
      <c r="D18" s="71">
        <f t="shared" si="0"/>
        <v>0</v>
      </c>
    </row>
    <row r="19" spans="1:4" x14ac:dyDescent="0.25">
      <c r="A19" s="69"/>
      <c r="B19" s="175">
        <v>0</v>
      </c>
      <c r="C19" s="70">
        <f t="shared" si="1"/>
        <v>0</v>
      </c>
      <c r="D19" s="71">
        <f t="shared" si="0"/>
        <v>0</v>
      </c>
    </row>
    <row r="20" spans="1:4" x14ac:dyDescent="0.25">
      <c r="A20" s="69"/>
      <c r="B20" s="175">
        <v>0</v>
      </c>
      <c r="C20" s="70">
        <f t="shared" si="1"/>
        <v>0</v>
      </c>
      <c r="D20" s="71">
        <f t="shared" si="0"/>
        <v>0</v>
      </c>
    </row>
    <row r="21" spans="1:4" x14ac:dyDescent="0.25">
      <c r="A21" s="69"/>
      <c r="B21" s="175">
        <v>0</v>
      </c>
      <c r="C21" s="70">
        <f t="shared" si="1"/>
        <v>0</v>
      </c>
      <c r="D21" s="71">
        <f t="shared" si="0"/>
        <v>0</v>
      </c>
    </row>
    <row r="22" spans="1:4" x14ac:dyDescent="0.25">
      <c r="A22" s="69"/>
      <c r="B22" s="175">
        <v>0</v>
      </c>
      <c r="C22" s="70">
        <f t="shared" si="1"/>
        <v>0</v>
      </c>
      <c r="D22" s="71">
        <f t="shared" si="0"/>
        <v>0</v>
      </c>
    </row>
    <row r="23" spans="1:4" x14ac:dyDescent="0.25">
      <c r="A23" s="69"/>
      <c r="B23" s="175">
        <v>0</v>
      </c>
      <c r="C23" s="70">
        <f t="shared" si="1"/>
        <v>0</v>
      </c>
      <c r="D23" s="71">
        <f t="shared" si="0"/>
        <v>0</v>
      </c>
    </row>
    <row r="24" spans="1:4" x14ac:dyDescent="0.25">
      <c r="A24" s="69"/>
      <c r="B24" s="175">
        <v>0</v>
      </c>
      <c r="C24" s="70">
        <f t="shared" si="1"/>
        <v>0</v>
      </c>
      <c r="D24" s="71">
        <f t="shared" si="0"/>
        <v>0</v>
      </c>
    </row>
    <row r="25" spans="1:4" x14ac:dyDescent="0.25">
      <c r="A25" s="69"/>
      <c r="B25" s="175">
        <v>0</v>
      </c>
      <c r="C25" s="70">
        <f t="shared" si="1"/>
        <v>0</v>
      </c>
      <c r="D25" s="71">
        <f t="shared" si="0"/>
        <v>0</v>
      </c>
    </row>
    <row r="26" spans="1:4" x14ac:dyDescent="0.25">
      <c r="A26" s="69"/>
      <c r="B26" s="175">
        <v>0</v>
      </c>
      <c r="C26" s="70">
        <f t="shared" si="1"/>
        <v>0</v>
      </c>
      <c r="D26" s="71">
        <f t="shared" si="0"/>
        <v>0</v>
      </c>
    </row>
    <row r="27" spans="1:4" x14ac:dyDescent="0.25">
      <c r="A27" s="69"/>
      <c r="B27" s="175">
        <v>0</v>
      </c>
      <c r="C27" s="70">
        <f t="shared" si="1"/>
        <v>0</v>
      </c>
      <c r="D27" s="71">
        <f t="shared" si="0"/>
        <v>0</v>
      </c>
    </row>
    <row r="28" spans="1:4" x14ac:dyDescent="0.25">
      <c r="A28" s="69"/>
      <c r="B28" s="175">
        <v>0</v>
      </c>
      <c r="C28" s="70">
        <f t="shared" si="1"/>
        <v>0</v>
      </c>
      <c r="D28" s="71">
        <f t="shared" si="0"/>
        <v>0</v>
      </c>
    </row>
    <row r="29" spans="1:4" x14ac:dyDescent="0.25">
      <c r="A29" s="69"/>
      <c r="B29" s="175">
        <v>0</v>
      </c>
      <c r="C29" s="70">
        <f t="shared" si="1"/>
        <v>0</v>
      </c>
      <c r="D29" s="71">
        <f t="shared" si="0"/>
        <v>0</v>
      </c>
    </row>
    <row r="30" spans="1:4" x14ac:dyDescent="0.25">
      <c r="A30" s="69"/>
      <c r="B30" s="175">
        <v>0</v>
      </c>
      <c r="C30" s="70">
        <f t="shared" si="1"/>
        <v>0</v>
      </c>
      <c r="D30" s="71">
        <f t="shared" si="0"/>
        <v>0</v>
      </c>
    </row>
    <row r="31" spans="1:4" x14ac:dyDescent="0.25">
      <c r="A31" s="69"/>
      <c r="B31" s="175">
        <v>0</v>
      </c>
      <c r="C31" s="70">
        <f t="shared" si="1"/>
        <v>0</v>
      </c>
      <c r="D31" s="71">
        <f t="shared" si="0"/>
        <v>0</v>
      </c>
    </row>
    <row r="32" spans="1:4" x14ac:dyDescent="0.25">
      <c r="A32" s="69"/>
      <c r="B32" s="175">
        <v>0</v>
      </c>
      <c r="C32" s="70">
        <f t="shared" si="1"/>
        <v>0</v>
      </c>
      <c r="D32" s="71">
        <f t="shared" si="0"/>
        <v>0</v>
      </c>
    </row>
    <row r="33" spans="1:4" x14ac:dyDescent="0.25">
      <c r="A33" s="69"/>
      <c r="B33" s="175">
        <v>0</v>
      </c>
      <c r="C33" s="70">
        <f t="shared" si="1"/>
        <v>0</v>
      </c>
      <c r="D33" s="71">
        <f t="shared" si="0"/>
        <v>0</v>
      </c>
    </row>
    <row r="34" spans="1:4" x14ac:dyDescent="0.25">
      <c r="A34" s="69"/>
      <c r="B34" s="175">
        <v>0</v>
      </c>
      <c r="C34" s="70">
        <f t="shared" si="1"/>
        <v>0</v>
      </c>
      <c r="D34" s="71">
        <f t="shared" si="0"/>
        <v>0</v>
      </c>
    </row>
    <row r="35" spans="1:4" x14ac:dyDescent="0.25">
      <c r="A35" s="69"/>
      <c r="B35" s="175">
        <v>0</v>
      </c>
      <c r="C35" s="70">
        <f t="shared" si="1"/>
        <v>0</v>
      </c>
      <c r="D35" s="71">
        <f t="shared" si="0"/>
        <v>0</v>
      </c>
    </row>
    <row r="36" spans="1:4" x14ac:dyDescent="0.25">
      <c r="A36" s="69"/>
      <c r="B36" s="175">
        <v>0</v>
      </c>
      <c r="C36" s="70">
        <f t="shared" si="1"/>
        <v>0</v>
      </c>
      <c r="D36" s="71">
        <f t="shared" si="0"/>
        <v>0</v>
      </c>
    </row>
    <row r="37" spans="1:4" x14ac:dyDescent="0.25">
      <c r="A37" s="69"/>
      <c r="B37" s="175">
        <v>0</v>
      </c>
      <c r="C37" s="70">
        <f t="shared" si="1"/>
        <v>0</v>
      </c>
      <c r="D37" s="71">
        <f t="shared" si="0"/>
        <v>0</v>
      </c>
    </row>
    <row r="38" spans="1:4" x14ac:dyDescent="0.25">
      <c r="A38" s="69"/>
      <c r="B38" s="175">
        <v>0</v>
      </c>
      <c r="C38" s="70">
        <f t="shared" si="1"/>
        <v>0</v>
      </c>
      <c r="D38" s="71">
        <f t="shared" si="0"/>
        <v>0</v>
      </c>
    </row>
    <row r="39" spans="1:4" x14ac:dyDescent="0.25">
      <c r="A39" s="69"/>
      <c r="B39" s="175">
        <v>0</v>
      </c>
      <c r="C39" s="70">
        <f t="shared" si="1"/>
        <v>0</v>
      </c>
      <c r="D39" s="71">
        <f t="shared" si="0"/>
        <v>0</v>
      </c>
    </row>
    <row r="40" spans="1:4" x14ac:dyDescent="0.25">
      <c r="A40" s="69"/>
      <c r="B40" s="175">
        <v>0</v>
      </c>
      <c r="C40" s="70">
        <f t="shared" si="1"/>
        <v>0</v>
      </c>
      <c r="D40" s="71">
        <f t="shared" si="0"/>
        <v>0</v>
      </c>
    </row>
    <row r="41" spans="1:4" x14ac:dyDescent="0.25">
      <c r="A41" s="69"/>
      <c r="B41" s="175">
        <v>0</v>
      </c>
      <c r="C41" s="70">
        <f t="shared" si="1"/>
        <v>0</v>
      </c>
      <c r="D41" s="71">
        <f t="shared" si="0"/>
        <v>0</v>
      </c>
    </row>
    <row r="42" spans="1:4" x14ac:dyDescent="0.25">
      <c r="A42" s="69"/>
      <c r="B42" s="175">
        <v>0</v>
      </c>
      <c r="C42" s="70">
        <f t="shared" si="1"/>
        <v>0</v>
      </c>
      <c r="D42" s="71">
        <f t="shared" si="0"/>
        <v>0</v>
      </c>
    </row>
    <row r="43" spans="1:4" x14ac:dyDescent="0.25">
      <c r="A43" s="69"/>
      <c r="B43" s="175">
        <v>0</v>
      </c>
      <c r="C43" s="70">
        <f t="shared" si="1"/>
        <v>0</v>
      </c>
      <c r="D43" s="71">
        <f t="shared" si="0"/>
        <v>0</v>
      </c>
    </row>
    <row r="44" spans="1:4" x14ac:dyDescent="0.25">
      <c r="A44" s="69"/>
      <c r="B44" s="175">
        <v>0</v>
      </c>
      <c r="C44" s="70">
        <f t="shared" si="1"/>
        <v>0</v>
      </c>
      <c r="D44" s="71">
        <f t="shared" si="0"/>
        <v>0</v>
      </c>
    </row>
    <row r="45" spans="1:4" x14ac:dyDescent="0.25">
      <c r="A45" s="69"/>
      <c r="B45" s="175">
        <v>0</v>
      </c>
      <c r="C45" s="70">
        <f t="shared" si="1"/>
        <v>0</v>
      </c>
      <c r="D45" s="71">
        <f t="shared" si="0"/>
        <v>0</v>
      </c>
    </row>
    <row r="46" spans="1:4" x14ac:dyDescent="0.25">
      <c r="A46" s="69"/>
      <c r="B46" s="175">
        <v>0</v>
      </c>
      <c r="C46" s="70">
        <f t="shared" si="1"/>
        <v>0</v>
      </c>
      <c r="D46" s="71">
        <f t="shared" si="0"/>
        <v>0</v>
      </c>
    </row>
    <row r="47" spans="1:4" x14ac:dyDescent="0.25">
      <c r="A47" s="69"/>
      <c r="B47" s="175">
        <v>0</v>
      </c>
      <c r="C47" s="70">
        <f t="shared" si="1"/>
        <v>0</v>
      </c>
      <c r="D47" s="71">
        <f t="shared" si="0"/>
        <v>0</v>
      </c>
    </row>
    <row r="48" spans="1:4" x14ac:dyDescent="0.25">
      <c r="A48" s="69"/>
      <c r="B48" s="175">
        <v>0</v>
      </c>
      <c r="C48" s="70">
        <f t="shared" si="1"/>
        <v>0</v>
      </c>
      <c r="D48" s="71">
        <f t="shared" si="0"/>
        <v>0</v>
      </c>
    </row>
    <row r="49" spans="1:4" x14ac:dyDescent="0.25">
      <c r="A49" s="69"/>
      <c r="B49" s="175">
        <v>0</v>
      </c>
      <c r="C49" s="70">
        <f t="shared" si="1"/>
        <v>0</v>
      </c>
      <c r="D49" s="71">
        <f t="shared" si="0"/>
        <v>0</v>
      </c>
    </row>
    <row r="50" spans="1:4" x14ac:dyDescent="0.25">
      <c r="A50" s="69"/>
      <c r="B50" s="175">
        <v>0</v>
      </c>
      <c r="C50" s="70">
        <f t="shared" si="1"/>
        <v>0</v>
      </c>
      <c r="D50" s="71">
        <f t="shared" si="0"/>
        <v>0</v>
      </c>
    </row>
    <row r="51" spans="1:4" x14ac:dyDescent="0.25">
      <c r="A51" s="69"/>
      <c r="B51" s="175">
        <v>0</v>
      </c>
      <c r="C51" s="70">
        <f t="shared" si="1"/>
        <v>0</v>
      </c>
      <c r="D51" s="71">
        <f t="shared" si="0"/>
        <v>0</v>
      </c>
    </row>
    <row r="52" spans="1:4" x14ac:dyDescent="0.25">
      <c r="A52" s="69"/>
      <c r="B52" s="175">
        <v>0</v>
      </c>
      <c r="C52" s="70">
        <f t="shared" si="1"/>
        <v>0</v>
      </c>
      <c r="D52" s="71">
        <f t="shared" si="0"/>
        <v>0</v>
      </c>
    </row>
    <row r="53" spans="1:4" x14ac:dyDescent="0.25">
      <c r="A53" s="69"/>
      <c r="B53" s="175">
        <v>0</v>
      </c>
      <c r="C53" s="70">
        <f t="shared" si="1"/>
        <v>0</v>
      </c>
      <c r="D53" s="71">
        <f t="shared" si="0"/>
        <v>0</v>
      </c>
    </row>
    <row r="54" spans="1:4" x14ac:dyDescent="0.25">
      <c r="A54" s="69"/>
      <c r="B54" s="175">
        <v>0</v>
      </c>
      <c r="C54" s="70">
        <f t="shared" si="1"/>
        <v>0</v>
      </c>
      <c r="D54" s="71">
        <f t="shared" si="0"/>
        <v>0</v>
      </c>
    </row>
    <row r="55" spans="1:4" x14ac:dyDescent="0.25">
      <c r="A55" s="69"/>
      <c r="B55" s="175">
        <v>0</v>
      </c>
      <c r="C55" s="70">
        <f t="shared" si="1"/>
        <v>0</v>
      </c>
      <c r="D55" s="71">
        <f t="shared" si="0"/>
        <v>0</v>
      </c>
    </row>
    <row r="56" spans="1:4" x14ac:dyDescent="0.25">
      <c r="A56" s="69"/>
      <c r="B56" s="175">
        <v>0</v>
      </c>
      <c r="C56" s="70">
        <f t="shared" si="1"/>
        <v>0</v>
      </c>
      <c r="D56" s="71">
        <f t="shared" si="0"/>
        <v>0</v>
      </c>
    </row>
    <row r="57" spans="1:4" x14ac:dyDescent="0.25">
      <c r="A57" s="69"/>
      <c r="B57" s="175">
        <v>0</v>
      </c>
      <c r="C57" s="70">
        <f t="shared" si="1"/>
        <v>0</v>
      </c>
      <c r="D57" s="71">
        <f t="shared" si="0"/>
        <v>0</v>
      </c>
    </row>
    <row r="58" spans="1:4" x14ac:dyDescent="0.25">
      <c r="A58" s="69"/>
      <c r="B58" s="175">
        <v>0</v>
      </c>
      <c r="C58" s="70">
        <f t="shared" si="1"/>
        <v>0</v>
      </c>
      <c r="D58" s="71">
        <f t="shared" si="0"/>
        <v>0</v>
      </c>
    </row>
    <row r="59" spans="1:4" x14ac:dyDescent="0.25">
      <c r="A59" s="69"/>
      <c r="B59" s="175">
        <v>0</v>
      </c>
      <c r="C59" s="70">
        <f t="shared" si="1"/>
        <v>0</v>
      </c>
      <c r="D59" s="71">
        <f t="shared" si="0"/>
        <v>0</v>
      </c>
    </row>
    <row r="60" spans="1:4" x14ac:dyDescent="0.25">
      <c r="A60" s="69"/>
      <c r="B60" s="175">
        <v>0</v>
      </c>
      <c r="C60" s="70">
        <f t="shared" si="1"/>
        <v>0</v>
      </c>
      <c r="D60" s="71">
        <f t="shared" si="0"/>
        <v>0</v>
      </c>
    </row>
    <row r="61" spans="1:4" x14ac:dyDescent="0.25">
      <c r="A61" s="69"/>
      <c r="B61" s="175">
        <v>0</v>
      </c>
      <c r="C61" s="70">
        <f t="shared" si="1"/>
        <v>0</v>
      </c>
      <c r="D61" s="71">
        <f t="shared" si="0"/>
        <v>0</v>
      </c>
    </row>
    <row r="62" spans="1:4" x14ac:dyDescent="0.25">
      <c r="A62" s="69"/>
      <c r="B62" s="175">
        <v>0</v>
      </c>
      <c r="C62" s="70">
        <f t="shared" si="1"/>
        <v>0</v>
      </c>
      <c r="D62" s="71">
        <f t="shared" si="0"/>
        <v>0</v>
      </c>
    </row>
    <row r="63" spans="1:4" x14ac:dyDescent="0.25">
      <c r="A63" s="69"/>
      <c r="B63" s="175">
        <v>0</v>
      </c>
      <c r="C63" s="70">
        <f t="shared" si="1"/>
        <v>0</v>
      </c>
      <c r="D63" s="71">
        <f t="shared" si="0"/>
        <v>0</v>
      </c>
    </row>
    <row r="64" spans="1:4" x14ac:dyDescent="0.25">
      <c r="A64" s="69"/>
      <c r="B64" s="175">
        <v>0</v>
      </c>
      <c r="C64" s="70">
        <f t="shared" si="1"/>
        <v>0</v>
      </c>
      <c r="D64" s="71">
        <f t="shared" si="0"/>
        <v>0</v>
      </c>
    </row>
    <row r="65" spans="1:4" x14ac:dyDescent="0.25">
      <c r="A65" s="69"/>
      <c r="B65" s="175">
        <v>0</v>
      </c>
      <c r="C65" s="70">
        <f t="shared" si="1"/>
        <v>0</v>
      </c>
      <c r="D65" s="71">
        <f t="shared" si="0"/>
        <v>0</v>
      </c>
    </row>
    <row r="66" spans="1:4" x14ac:dyDescent="0.25">
      <c r="A66" s="69"/>
      <c r="B66" s="175">
        <v>0</v>
      </c>
      <c r="C66" s="70">
        <f t="shared" si="1"/>
        <v>0</v>
      </c>
      <c r="D66" s="71">
        <f t="shared" si="0"/>
        <v>0</v>
      </c>
    </row>
    <row r="67" spans="1:4" x14ac:dyDescent="0.25">
      <c r="A67" s="69"/>
      <c r="B67" s="175">
        <v>0</v>
      </c>
      <c r="C67" s="70">
        <f t="shared" si="1"/>
        <v>0</v>
      </c>
      <c r="D67" s="71">
        <f t="shared" si="0"/>
        <v>0</v>
      </c>
    </row>
    <row r="68" spans="1:4" x14ac:dyDescent="0.25">
      <c r="A68" s="69"/>
      <c r="B68" s="175">
        <v>0</v>
      </c>
      <c r="C68" s="70">
        <f t="shared" si="1"/>
        <v>0</v>
      </c>
      <c r="D68" s="71">
        <f t="shared" si="0"/>
        <v>0</v>
      </c>
    </row>
    <row r="69" spans="1:4" x14ac:dyDescent="0.25">
      <c r="A69" s="69"/>
      <c r="B69" s="175">
        <v>0</v>
      </c>
      <c r="C69" s="70">
        <f t="shared" si="1"/>
        <v>0</v>
      </c>
      <c r="D69" s="71">
        <f t="shared" si="0"/>
        <v>0</v>
      </c>
    </row>
    <row r="70" spans="1:4" x14ac:dyDescent="0.25">
      <c r="A70" s="69"/>
      <c r="B70" s="175">
        <v>0</v>
      </c>
      <c r="C70" s="70">
        <f t="shared" si="1"/>
        <v>0</v>
      </c>
      <c r="D70" s="71">
        <f t="shared" si="0"/>
        <v>0</v>
      </c>
    </row>
    <row r="71" spans="1:4" x14ac:dyDescent="0.25">
      <c r="A71" s="69"/>
      <c r="B71" s="175">
        <v>0</v>
      </c>
      <c r="C71" s="70">
        <f t="shared" si="1"/>
        <v>0</v>
      </c>
      <c r="D71" s="71">
        <f t="shared" si="0"/>
        <v>0</v>
      </c>
    </row>
    <row r="72" spans="1:4" x14ac:dyDescent="0.25">
      <c r="A72" s="69"/>
      <c r="B72" s="175">
        <v>0</v>
      </c>
      <c r="C72" s="70">
        <f t="shared" si="1"/>
        <v>0</v>
      </c>
      <c r="D72" s="71">
        <f t="shared" si="0"/>
        <v>0</v>
      </c>
    </row>
    <row r="73" spans="1:4" x14ac:dyDescent="0.25">
      <c r="A73" s="69"/>
      <c r="B73" s="175">
        <v>0</v>
      </c>
      <c r="C73" s="70">
        <f t="shared" si="1"/>
        <v>0</v>
      </c>
      <c r="D73" s="71">
        <f t="shared" si="0"/>
        <v>0</v>
      </c>
    </row>
    <row r="74" spans="1:4" x14ac:dyDescent="0.25">
      <c r="A74" s="69"/>
      <c r="B74" s="175">
        <v>0</v>
      </c>
      <c r="C74" s="70">
        <f t="shared" si="1"/>
        <v>0</v>
      </c>
      <c r="D74" s="71">
        <f t="shared" si="0"/>
        <v>0</v>
      </c>
    </row>
    <row r="75" spans="1:4" x14ac:dyDescent="0.25">
      <c r="A75" s="69"/>
      <c r="B75" s="175">
        <v>0</v>
      </c>
      <c r="C75" s="70">
        <f t="shared" si="1"/>
        <v>0</v>
      </c>
      <c r="D75" s="71">
        <f t="shared" si="0"/>
        <v>0</v>
      </c>
    </row>
    <row r="76" spans="1:4" x14ac:dyDescent="0.25">
      <c r="A76" s="69"/>
      <c r="B76" s="175">
        <v>0</v>
      </c>
      <c r="C76" s="70">
        <f t="shared" si="1"/>
        <v>0</v>
      </c>
      <c r="D76" s="71">
        <f t="shared" si="0"/>
        <v>0</v>
      </c>
    </row>
    <row r="77" spans="1:4" x14ac:dyDescent="0.25">
      <c r="A77" s="69"/>
      <c r="B77" s="175">
        <v>0</v>
      </c>
      <c r="C77" s="70">
        <f t="shared" si="1"/>
        <v>0</v>
      </c>
      <c r="D77" s="71">
        <f t="shared" ref="D77:D140" si="2">IFERROR(B77/$C$4, 0)</f>
        <v>0</v>
      </c>
    </row>
    <row r="78" spans="1:4" x14ac:dyDescent="0.25">
      <c r="A78" s="69"/>
      <c r="B78" s="175">
        <v>0</v>
      </c>
      <c r="C78" s="70">
        <f t="shared" ref="C78:C141" si="3">IF(B78=0,0,B78-B77)</f>
        <v>0</v>
      </c>
      <c r="D78" s="71">
        <f t="shared" si="2"/>
        <v>0</v>
      </c>
    </row>
    <row r="79" spans="1:4" x14ac:dyDescent="0.25">
      <c r="A79" s="69"/>
      <c r="B79" s="175">
        <v>0</v>
      </c>
      <c r="C79" s="70">
        <f t="shared" si="3"/>
        <v>0</v>
      </c>
      <c r="D79" s="71">
        <f t="shared" si="2"/>
        <v>0</v>
      </c>
    </row>
    <row r="80" spans="1:4" x14ac:dyDescent="0.25">
      <c r="A80" s="69"/>
      <c r="B80" s="175">
        <v>0</v>
      </c>
      <c r="C80" s="70">
        <f t="shared" si="3"/>
        <v>0</v>
      </c>
      <c r="D80" s="71">
        <f t="shared" si="2"/>
        <v>0</v>
      </c>
    </row>
    <row r="81" spans="1:4" x14ac:dyDescent="0.25">
      <c r="A81" s="69"/>
      <c r="B81" s="175">
        <v>0</v>
      </c>
      <c r="C81" s="70">
        <f t="shared" si="3"/>
        <v>0</v>
      </c>
      <c r="D81" s="71">
        <f t="shared" si="2"/>
        <v>0</v>
      </c>
    </row>
    <row r="82" spans="1:4" x14ac:dyDescent="0.25">
      <c r="A82" s="69"/>
      <c r="B82" s="175">
        <v>0</v>
      </c>
      <c r="C82" s="70">
        <f t="shared" si="3"/>
        <v>0</v>
      </c>
      <c r="D82" s="71">
        <f t="shared" si="2"/>
        <v>0</v>
      </c>
    </row>
    <row r="83" spans="1:4" x14ac:dyDescent="0.25">
      <c r="A83" s="69"/>
      <c r="B83" s="175">
        <v>0</v>
      </c>
      <c r="C83" s="70">
        <f t="shared" si="3"/>
        <v>0</v>
      </c>
      <c r="D83" s="71">
        <f t="shared" si="2"/>
        <v>0</v>
      </c>
    </row>
    <row r="84" spans="1:4" x14ac:dyDescent="0.25">
      <c r="A84" s="69"/>
      <c r="B84" s="175">
        <v>0</v>
      </c>
      <c r="C84" s="70">
        <f t="shared" si="3"/>
        <v>0</v>
      </c>
      <c r="D84" s="71">
        <f t="shared" si="2"/>
        <v>0</v>
      </c>
    </row>
    <row r="85" spans="1:4" x14ac:dyDescent="0.25">
      <c r="A85" s="69"/>
      <c r="B85" s="175">
        <v>0</v>
      </c>
      <c r="C85" s="70">
        <f t="shared" si="3"/>
        <v>0</v>
      </c>
      <c r="D85" s="71">
        <f t="shared" si="2"/>
        <v>0</v>
      </c>
    </row>
    <row r="86" spans="1:4" x14ac:dyDescent="0.25">
      <c r="A86" s="69"/>
      <c r="B86" s="175">
        <v>0</v>
      </c>
      <c r="C86" s="70">
        <f t="shared" si="3"/>
        <v>0</v>
      </c>
      <c r="D86" s="71">
        <f t="shared" si="2"/>
        <v>0</v>
      </c>
    </row>
    <row r="87" spans="1:4" x14ac:dyDescent="0.25">
      <c r="A87" s="69"/>
      <c r="B87" s="175">
        <v>0</v>
      </c>
      <c r="C87" s="70">
        <f t="shared" si="3"/>
        <v>0</v>
      </c>
      <c r="D87" s="71">
        <f t="shared" si="2"/>
        <v>0</v>
      </c>
    </row>
    <row r="88" spans="1:4" x14ac:dyDescent="0.25">
      <c r="A88" s="69"/>
      <c r="B88" s="175">
        <v>0</v>
      </c>
      <c r="C88" s="70">
        <f t="shared" si="3"/>
        <v>0</v>
      </c>
      <c r="D88" s="71">
        <f t="shared" si="2"/>
        <v>0</v>
      </c>
    </row>
    <row r="89" spans="1:4" x14ac:dyDescent="0.25">
      <c r="A89" s="69"/>
      <c r="B89" s="175">
        <v>0</v>
      </c>
      <c r="C89" s="70">
        <f t="shared" si="3"/>
        <v>0</v>
      </c>
      <c r="D89" s="71">
        <f t="shared" si="2"/>
        <v>0</v>
      </c>
    </row>
    <row r="90" spans="1:4" x14ac:dyDescent="0.25">
      <c r="A90" s="69"/>
      <c r="B90" s="175">
        <v>0</v>
      </c>
      <c r="C90" s="70">
        <f t="shared" si="3"/>
        <v>0</v>
      </c>
      <c r="D90" s="71">
        <f t="shared" si="2"/>
        <v>0</v>
      </c>
    </row>
    <row r="91" spans="1:4" x14ac:dyDescent="0.25">
      <c r="A91" s="69"/>
      <c r="B91" s="175">
        <v>0</v>
      </c>
      <c r="C91" s="70">
        <f t="shared" si="3"/>
        <v>0</v>
      </c>
      <c r="D91" s="71">
        <f t="shared" si="2"/>
        <v>0</v>
      </c>
    </row>
    <row r="92" spans="1:4" x14ac:dyDescent="0.25">
      <c r="A92" s="69"/>
      <c r="B92" s="175">
        <v>0</v>
      </c>
      <c r="C92" s="70">
        <f t="shared" si="3"/>
        <v>0</v>
      </c>
      <c r="D92" s="71">
        <f t="shared" si="2"/>
        <v>0</v>
      </c>
    </row>
    <row r="93" spans="1:4" x14ac:dyDescent="0.25">
      <c r="A93" s="69"/>
      <c r="B93" s="175">
        <v>0</v>
      </c>
      <c r="C93" s="70">
        <f t="shared" si="3"/>
        <v>0</v>
      </c>
      <c r="D93" s="71">
        <f t="shared" si="2"/>
        <v>0</v>
      </c>
    </row>
    <row r="94" spans="1:4" x14ac:dyDescent="0.25">
      <c r="A94" s="69"/>
      <c r="B94" s="175">
        <v>0</v>
      </c>
      <c r="C94" s="70">
        <f t="shared" si="3"/>
        <v>0</v>
      </c>
      <c r="D94" s="71">
        <f t="shared" si="2"/>
        <v>0</v>
      </c>
    </row>
    <row r="95" spans="1:4" x14ac:dyDescent="0.25">
      <c r="A95" s="69"/>
      <c r="B95" s="175">
        <v>0</v>
      </c>
      <c r="C95" s="70">
        <f t="shared" si="3"/>
        <v>0</v>
      </c>
      <c r="D95" s="71">
        <f t="shared" si="2"/>
        <v>0</v>
      </c>
    </row>
    <row r="96" spans="1:4" x14ac:dyDescent="0.25">
      <c r="A96" s="69"/>
      <c r="B96" s="175">
        <v>0</v>
      </c>
      <c r="C96" s="70">
        <f t="shared" si="3"/>
        <v>0</v>
      </c>
      <c r="D96" s="71">
        <f t="shared" si="2"/>
        <v>0</v>
      </c>
    </row>
    <row r="97" spans="1:4" x14ac:dyDescent="0.25">
      <c r="A97" s="69"/>
      <c r="B97" s="175">
        <v>0</v>
      </c>
      <c r="C97" s="70">
        <f t="shared" si="3"/>
        <v>0</v>
      </c>
      <c r="D97" s="71">
        <f t="shared" si="2"/>
        <v>0</v>
      </c>
    </row>
    <row r="98" spans="1:4" x14ac:dyDescent="0.25">
      <c r="A98" s="69"/>
      <c r="B98" s="175">
        <v>0</v>
      </c>
      <c r="C98" s="70">
        <f t="shared" si="3"/>
        <v>0</v>
      </c>
      <c r="D98" s="71">
        <f t="shared" si="2"/>
        <v>0</v>
      </c>
    </row>
    <row r="99" spans="1:4" x14ac:dyDescent="0.25">
      <c r="A99" s="69"/>
      <c r="B99" s="175">
        <v>0</v>
      </c>
      <c r="C99" s="70">
        <f t="shared" si="3"/>
        <v>0</v>
      </c>
      <c r="D99" s="71">
        <f t="shared" si="2"/>
        <v>0</v>
      </c>
    </row>
    <row r="100" spans="1:4" x14ac:dyDescent="0.25">
      <c r="A100" s="69"/>
      <c r="B100" s="175">
        <v>0</v>
      </c>
      <c r="C100" s="70">
        <f t="shared" si="3"/>
        <v>0</v>
      </c>
      <c r="D100" s="71">
        <f t="shared" si="2"/>
        <v>0</v>
      </c>
    </row>
    <row r="101" spans="1:4" x14ac:dyDescent="0.25">
      <c r="A101" s="69"/>
      <c r="B101" s="175">
        <v>0</v>
      </c>
      <c r="C101" s="70">
        <f t="shared" si="3"/>
        <v>0</v>
      </c>
      <c r="D101" s="71">
        <f t="shared" si="2"/>
        <v>0</v>
      </c>
    </row>
    <row r="102" spans="1:4" x14ac:dyDescent="0.25">
      <c r="A102" s="69"/>
      <c r="B102" s="175">
        <v>0</v>
      </c>
      <c r="C102" s="70">
        <f t="shared" si="3"/>
        <v>0</v>
      </c>
      <c r="D102" s="71">
        <f t="shared" si="2"/>
        <v>0</v>
      </c>
    </row>
    <row r="103" spans="1:4" x14ac:dyDescent="0.25">
      <c r="A103" s="69"/>
      <c r="B103" s="175">
        <v>0</v>
      </c>
      <c r="C103" s="70">
        <f t="shared" si="3"/>
        <v>0</v>
      </c>
      <c r="D103" s="71">
        <f t="shared" si="2"/>
        <v>0</v>
      </c>
    </row>
    <row r="104" spans="1:4" x14ac:dyDescent="0.25">
      <c r="A104" s="69"/>
      <c r="B104" s="175">
        <v>0</v>
      </c>
      <c r="C104" s="70">
        <f t="shared" si="3"/>
        <v>0</v>
      </c>
      <c r="D104" s="71">
        <f t="shared" si="2"/>
        <v>0</v>
      </c>
    </row>
    <row r="105" spans="1:4" x14ac:dyDescent="0.25">
      <c r="A105" s="69"/>
      <c r="B105" s="175">
        <v>0</v>
      </c>
      <c r="C105" s="70">
        <f t="shared" si="3"/>
        <v>0</v>
      </c>
      <c r="D105" s="71">
        <f t="shared" si="2"/>
        <v>0</v>
      </c>
    </row>
    <row r="106" spans="1:4" x14ac:dyDescent="0.25">
      <c r="A106" s="69"/>
      <c r="B106" s="175">
        <v>0</v>
      </c>
      <c r="C106" s="70">
        <f t="shared" si="3"/>
        <v>0</v>
      </c>
      <c r="D106" s="71">
        <f t="shared" si="2"/>
        <v>0</v>
      </c>
    </row>
    <row r="107" spans="1:4" x14ac:dyDescent="0.25">
      <c r="A107" s="69"/>
      <c r="B107" s="175">
        <v>0</v>
      </c>
      <c r="C107" s="70">
        <f t="shared" si="3"/>
        <v>0</v>
      </c>
      <c r="D107" s="71">
        <f t="shared" si="2"/>
        <v>0</v>
      </c>
    </row>
    <row r="108" spans="1:4" x14ac:dyDescent="0.25">
      <c r="A108" s="69"/>
      <c r="B108" s="175">
        <v>0</v>
      </c>
      <c r="C108" s="70">
        <f t="shared" si="3"/>
        <v>0</v>
      </c>
      <c r="D108" s="71">
        <f t="shared" si="2"/>
        <v>0</v>
      </c>
    </row>
    <row r="109" spans="1:4" x14ac:dyDescent="0.25">
      <c r="A109" s="69"/>
      <c r="B109" s="175">
        <v>0</v>
      </c>
      <c r="C109" s="70">
        <f t="shared" si="3"/>
        <v>0</v>
      </c>
      <c r="D109" s="71">
        <f t="shared" si="2"/>
        <v>0</v>
      </c>
    </row>
    <row r="110" spans="1:4" x14ac:dyDescent="0.25">
      <c r="A110" s="69"/>
      <c r="B110" s="175">
        <v>0</v>
      </c>
      <c r="C110" s="70">
        <f t="shared" si="3"/>
        <v>0</v>
      </c>
      <c r="D110" s="71">
        <f t="shared" si="2"/>
        <v>0</v>
      </c>
    </row>
    <row r="111" spans="1:4" x14ac:dyDescent="0.25">
      <c r="A111" s="69"/>
      <c r="B111" s="175">
        <v>0</v>
      </c>
      <c r="C111" s="70">
        <f t="shared" si="3"/>
        <v>0</v>
      </c>
      <c r="D111" s="71">
        <f t="shared" si="2"/>
        <v>0</v>
      </c>
    </row>
    <row r="112" spans="1:4" x14ac:dyDescent="0.25">
      <c r="A112" s="69"/>
      <c r="B112" s="175">
        <v>0</v>
      </c>
      <c r="C112" s="70">
        <f t="shared" si="3"/>
        <v>0</v>
      </c>
      <c r="D112" s="71">
        <f t="shared" si="2"/>
        <v>0</v>
      </c>
    </row>
    <row r="113" spans="1:4" x14ac:dyDescent="0.25">
      <c r="A113" s="69"/>
      <c r="B113" s="175">
        <v>0</v>
      </c>
      <c r="C113" s="70">
        <f t="shared" si="3"/>
        <v>0</v>
      </c>
      <c r="D113" s="71">
        <f t="shared" si="2"/>
        <v>0</v>
      </c>
    </row>
    <row r="114" spans="1:4" x14ac:dyDescent="0.25">
      <c r="A114" s="69"/>
      <c r="B114" s="175">
        <v>0</v>
      </c>
      <c r="C114" s="70">
        <f t="shared" si="3"/>
        <v>0</v>
      </c>
      <c r="D114" s="71">
        <f t="shared" si="2"/>
        <v>0</v>
      </c>
    </row>
    <row r="115" spans="1:4" x14ac:dyDescent="0.25">
      <c r="A115" s="69"/>
      <c r="B115" s="175">
        <v>0</v>
      </c>
      <c r="C115" s="70">
        <f t="shared" si="3"/>
        <v>0</v>
      </c>
      <c r="D115" s="71">
        <f t="shared" si="2"/>
        <v>0</v>
      </c>
    </row>
    <row r="116" spans="1:4" x14ac:dyDescent="0.25">
      <c r="A116" s="69"/>
      <c r="B116" s="175">
        <v>0</v>
      </c>
      <c r="C116" s="70">
        <f t="shared" si="3"/>
        <v>0</v>
      </c>
      <c r="D116" s="71">
        <f t="shared" si="2"/>
        <v>0</v>
      </c>
    </row>
    <row r="117" spans="1:4" x14ac:dyDescent="0.25">
      <c r="A117" s="69"/>
      <c r="B117" s="175">
        <v>0</v>
      </c>
      <c r="C117" s="70">
        <f t="shared" si="3"/>
        <v>0</v>
      </c>
      <c r="D117" s="71">
        <f t="shared" si="2"/>
        <v>0</v>
      </c>
    </row>
    <row r="118" spans="1:4" x14ac:dyDescent="0.25">
      <c r="A118" s="69"/>
      <c r="B118" s="175">
        <v>0</v>
      </c>
      <c r="C118" s="70">
        <f t="shared" si="3"/>
        <v>0</v>
      </c>
      <c r="D118" s="71">
        <f t="shared" si="2"/>
        <v>0</v>
      </c>
    </row>
    <row r="119" spans="1:4" x14ac:dyDescent="0.25">
      <c r="A119" s="69"/>
      <c r="B119" s="175">
        <v>0</v>
      </c>
      <c r="C119" s="70">
        <f t="shared" si="3"/>
        <v>0</v>
      </c>
      <c r="D119" s="71">
        <f t="shared" si="2"/>
        <v>0</v>
      </c>
    </row>
    <row r="120" spans="1:4" x14ac:dyDescent="0.25">
      <c r="A120" s="69"/>
      <c r="B120" s="175">
        <v>0</v>
      </c>
      <c r="C120" s="70">
        <f t="shared" si="3"/>
        <v>0</v>
      </c>
      <c r="D120" s="71">
        <f t="shared" si="2"/>
        <v>0</v>
      </c>
    </row>
    <row r="121" spans="1:4" x14ac:dyDescent="0.25">
      <c r="A121" s="69"/>
      <c r="B121" s="175">
        <v>0</v>
      </c>
      <c r="C121" s="70">
        <f t="shared" si="3"/>
        <v>0</v>
      </c>
      <c r="D121" s="71">
        <f t="shared" si="2"/>
        <v>0</v>
      </c>
    </row>
    <row r="122" spans="1:4" x14ac:dyDescent="0.25">
      <c r="A122" s="69"/>
      <c r="B122" s="175">
        <v>0</v>
      </c>
      <c r="C122" s="70">
        <f t="shared" si="3"/>
        <v>0</v>
      </c>
      <c r="D122" s="71">
        <f t="shared" si="2"/>
        <v>0</v>
      </c>
    </row>
    <row r="123" spans="1:4" x14ac:dyDescent="0.25">
      <c r="A123" s="69"/>
      <c r="B123" s="175">
        <v>0</v>
      </c>
      <c r="C123" s="70">
        <f t="shared" si="3"/>
        <v>0</v>
      </c>
      <c r="D123" s="71">
        <f t="shared" si="2"/>
        <v>0</v>
      </c>
    </row>
    <row r="124" spans="1:4" x14ac:dyDescent="0.25">
      <c r="A124" s="69"/>
      <c r="B124" s="175">
        <v>0</v>
      </c>
      <c r="C124" s="70">
        <f t="shared" si="3"/>
        <v>0</v>
      </c>
      <c r="D124" s="71">
        <f t="shared" si="2"/>
        <v>0</v>
      </c>
    </row>
    <row r="125" spans="1:4" x14ac:dyDescent="0.25">
      <c r="A125" s="69"/>
      <c r="B125" s="175">
        <v>0</v>
      </c>
      <c r="C125" s="70">
        <f t="shared" si="3"/>
        <v>0</v>
      </c>
      <c r="D125" s="71">
        <f t="shared" si="2"/>
        <v>0</v>
      </c>
    </row>
    <row r="126" spans="1:4" x14ac:dyDescent="0.25">
      <c r="A126" s="69"/>
      <c r="B126" s="175">
        <v>0</v>
      </c>
      <c r="C126" s="70">
        <f t="shared" si="3"/>
        <v>0</v>
      </c>
      <c r="D126" s="71">
        <f t="shared" si="2"/>
        <v>0</v>
      </c>
    </row>
    <row r="127" spans="1:4" x14ac:dyDescent="0.25">
      <c r="A127" s="69"/>
      <c r="B127" s="175">
        <v>0</v>
      </c>
      <c r="C127" s="70">
        <f t="shared" si="3"/>
        <v>0</v>
      </c>
      <c r="D127" s="71">
        <f t="shared" si="2"/>
        <v>0</v>
      </c>
    </row>
    <row r="128" spans="1:4" x14ac:dyDescent="0.25">
      <c r="A128" s="69"/>
      <c r="B128" s="175">
        <v>0</v>
      </c>
      <c r="C128" s="70">
        <f t="shared" si="3"/>
        <v>0</v>
      </c>
      <c r="D128" s="71">
        <f t="shared" si="2"/>
        <v>0</v>
      </c>
    </row>
    <row r="129" spans="1:4" x14ac:dyDescent="0.25">
      <c r="A129" s="69"/>
      <c r="B129" s="175">
        <v>0</v>
      </c>
      <c r="C129" s="70">
        <f t="shared" si="3"/>
        <v>0</v>
      </c>
      <c r="D129" s="71">
        <f t="shared" si="2"/>
        <v>0</v>
      </c>
    </row>
    <row r="130" spans="1:4" x14ac:dyDescent="0.25">
      <c r="A130" s="69"/>
      <c r="B130" s="175">
        <v>0</v>
      </c>
      <c r="C130" s="70">
        <f t="shared" si="3"/>
        <v>0</v>
      </c>
      <c r="D130" s="71">
        <f t="shared" si="2"/>
        <v>0</v>
      </c>
    </row>
    <row r="131" spans="1:4" x14ac:dyDescent="0.25">
      <c r="A131" s="69"/>
      <c r="B131" s="175">
        <v>0</v>
      </c>
      <c r="C131" s="70">
        <f t="shared" si="3"/>
        <v>0</v>
      </c>
      <c r="D131" s="71">
        <f t="shared" si="2"/>
        <v>0</v>
      </c>
    </row>
    <row r="132" spans="1:4" x14ac:dyDescent="0.25">
      <c r="A132" s="69"/>
      <c r="B132" s="175">
        <v>0</v>
      </c>
      <c r="C132" s="70">
        <f t="shared" si="3"/>
        <v>0</v>
      </c>
      <c r="D132" s="71">
        <f t="shared" si="2"/>
        <v>0</v>
      </c>
    </row>
    <row r="133" spans="1:4" x14ac:dyDescent="0.25">
      <c r="A133" s="69"/>
      <c r="B133" s="175">
        <v>0</v>
      </c>
      <c r="C133" s="70">
        <f t="shared" si="3"/>
        <v>0</v>
      </c>
      <c r="D133" s="71">
        <f t="shared" si="2"/>
        <v>0</v>
      </c>
    </row>
    <row r="134" spans="1:4" x14ac:dyDescent="0.25">
      <c r="A134" s="69"/>
      <c r="B134" s="175">
        <v>0</v>
      </c>
      <c r="C134" s="70">
        <f t="shared" si="3"/>
        <v>0</v>
      </c>
      <c r="D134" s="71">
        <f t="shared" si="2"/>
        <v>0</v>
      </c>
    </row>
    <row r="135" spans="1:4" x14ac:dyDescent="0.25">
      <c r="A135" s="69"/>
      <c r="B135" s="175">
        <v>0</v>
      </c>
      <c r="C135" s="70">
        <f t="shared" si="3"/>
        <v>0</v>
      </c>
      <c r="D135" s="71">
        <f t="shared" si="2"/>
        <v>0</v>
      </c>
    </row>
    <row r="136" spans="1:4" x14ac:dyDescent="0.25">
      <c r="A136" s="69"/>
      <c r="B136" s="175">
        <v>0</v>
      </c>
      <c r="C136" s="70">
        <f t="shared" si="3"/>
        <v>0</v>
      </c>
      <c r="D136" s="71">
        <f t="shared" si="2"/>
        <v>0</v>
      </c>
    </row>
    <row r="137" spans="1:4" x14ac:dyDescent="0.25">
      <c r="A137" s="69"/>
      <c r="B137" s="175">
        <v>0</v>
      </c>
      <c r="C137" s="70">
        <f t="shared" si="3"/>
        <v>0</v>
      </c>
      <c r="D137" s="71">
        <f t="shared" si="2"/>
        <v>0</v>
      </c>
    </row>
    <row r="138" spans="1:4" x14ac:dyDescent="0.25">
      <c r="A138" s="69"/>
      <c r="B138" s="175">
        <v>0</v>
      </c>
      <c r="C138" s="70">
        <f t="shared" si="3"/>
        <v>0</v>
      </c>
      <c r="D138" s="71">
        <f t="shared" si="2"/>
        <v>0</v>
      </c>
    </row>
    <row r="139" spans="1:4" x14ac:dyDescent="0.25">
      <c r="A139" s="69"/>
      <c r="B139" s="175">
        <v>0</v>
      </c>
      <c r="C139" s="70">
        <f t="shared" si="3"/>
        <v>0</v>
      </c>
      <c r="D139" s="71">
        <f t="shared" si="2"/>
        <v>0</v>
      </c>
    </row>
    <row r="140" spans="1:4" x14ac:dyDescent="0.25">
      <c r="A140" s="69"/>
      <c r="B140" s="175">
        <v>0</v>
      </c>
      <c r="C140" s="70">
        <f t="shared" si="3"/>
        <v>0</v>
      </c>
      <c r="D140" s="71">
        <f t="shared" si="2"/>
        <v>0</v>
      </c>
    </row>
    <row r="141" spans="1:4" x14ac:dyDescent="0.25">
      <c r="A141" s="69"/>
      <c r="B141" s="175">
        <v>0</v>
      </c>
      <c r="C141" s="70">
        <f t="shared" si="3"/>
        <v>0</v>
      </c>
      <c r="D141" s="71">
        <f t="shared" ref="D141:D204" si="4">IFERROR(B141/$C$4, 0)</f>
        <v>0</v>
      </c>
    </row>
    <row r="142" spans="1:4" x14ac:dyDescent="0.25">
      <c r="A142" s="69"/>
      <c r="B142" s="175">
        <v>0</v>
      </c>
      <c r="C142" s="70">
        <f t="shared" ref="C142:C205" si="5">IF(B142=0,0,B142-B141)</f>
        <v>0</v>
      </c>
      <c r="D142" s="71">
        <f t="shared" si="4"/>
        <v>0</v>
      </c>
    </row>
    <row r="143" spans="1:4" x14ac:dyDescent="0.25">
      <c r="A143" s="69"/>
      <c r="B143" s="175">
        <v>0</v>
      </c>
      <c r="C143" s="70">
        <f t="shared" si="5"/>
        <v>0</v>
      </c>
      <c r="D143" s="71">
        <f t="shared" si="4"/>
        <v>0</v>
      </c>
    </row>
    <row r="144" spans="1:4" x14ac:dyDescent="0.25">
      <c r="A144" s="69"/>
      <c r="B144" s="175">
        <v>0</v>
      </c>
      <c r="C144" s="70">
        <f t="shared" si="5"/>
        <v>0</v>
      </c>
      <c r="D144" s="71">
        <f t="shared" si="4"/>
        <v>0</v>
      </c>
    </row>
    <row r="145" spans="1:4" x14ac:dyDescent="0.25">
      <c r="A145" s="69"/>
      <c r="B145" s="175">
        <v>0</v>
      </c>
      <c r="C145" s="70">
        <f t="shared" si="5"/>
        <v>0</v>
      </c>
      <c r="D145" s="71">
        <f t="shared" si="4"/>
        <v>0</v>
      </c>
    </row>
    <row r="146" spans="1:4" x14ac:dyDescent="0.25">
      <c r="A146" s="69"/>
      <c r="B146" s="175">
        <v>0</v>
      </c>
      <c r="C146" s="70">
        <f t="shared" si="5"/>
        <v>0</v>
      </c>
      <c r="D146" s="71">
        <f t="shared" si="4"/>
        <v>0</v>
      </c>
    </row>
    <row r="147" spans="1:4" x14ac:dyDescent="0.25">
      <c r="A147" s="69"/>
      <c r="B147" s="175">
        <v>0</v>
      </c>
      <c r="C147" s="70">
        <f t="shared" si="5"/>
        <v>0</v>
      </c>
      <c r="D147" s="71">
        <f t="shared" si="4"/>
        <v>0</v>
      </c>
    </row>
    <row r="148" spans="1:4" x14ac:dyDescent="0.25">
      <c r="A148" s="69"/>
      <c r="B148" s="175">
        <v>0</v>
      </c>
      <c r="C148" s="70">
        <f t="shared" si="5"/>
        <v>0</v>
      </c>
      <c r="D148" s="71">
        <f t="shared" si="4"/>
        <v>0</v>
      </c>
    </row>
    <row r="149" spans="1:4" x14ac:dyDescent="0.25">
      <c r="A149" s="69"/>
      <c r="B149" s="175">
        <v>0</v>
      </c>
      <c r="C149" s="70">
        <f t="shared" si="5"/>
        <v>0</v>
      </c>
      <c r="D149" s="71">
        <f t="shared" si="4"/>
        <v>0</v>
      </c>
    </row>
    <row r="150" spans="1:4" x14ac:dyDescent="0.25">
      <c r="A150" s="69"/>
      <c r="B150" s="175">
        <v>0</v>
      </c>
      <c r="C150" s="70">
        <f t="shared" si="5"/>
        <v>0</v>
      </c>
      <c r="D150" s="71">
        <f t="shared" si="4"/>
        <v>0</v>
      </c>
    </row>
    <row r="151" spans="1:4" x14ac:dyDescent="0.25">
      <c r="A151" s="69"/>
      <c r="B151" s="175">
        <v>0</v>
      </c>
      <c r="C151" s="70">
        <f t="shared" si="5"/>
        <v>0</v>
      </c>
      <c r="D151" s="71">
        <f t="shared" si="4"/>
        <v>0</v>
      </c>
    </row>
    <row r="152" spans="1:4" x14ac:dyDescent="0.25">
      <c r="A152" s="69"/>
      <c r="B152" s="175">
        <v>0</v>
      </c>
      <c r="C152" s="70">
        <f t="shared" si="5"/>
        <v>0</v>
      </c>
      <c r="D152" s="71">
        <f t="shared" si="4"/>
        <v>0</v>
      </c>
    </row>
    <row r="153" spans="1:4" x14ac:dyDescent="0.25">
      <c r="A153" s="69"/>
      <c r="B153" s="175">
        <v>0</v>
      </c>
      <c r="C153" s="70">
        <f t="shared" si="5"/>
        <v>0</v>
      </c>
      <c r="D153" s="71">
        <f t="shared" si="4"/>
        <v>0</v>
      </c>
    </row>
    <row r="154" spans="1:4" x14ac:dyDescent="0.25">
      <c r="A154" s="69"/>
      <c r="B154" s="175">
        <v>0</v>
      </c>
      <c r="C154" s="70">
        <f t="shared" si="5"/>
        <v>0</v>
      </c>
      <c r="D154" s="71">
        <f t="shared" si="4"/>
        <v>0</v>
      </c>
    </row>
    <row r="155" spans="1:4" x14ac:dyDescent="0.25">
      <c r="A155" s="69"/>
      <c r="B155" s="175">
        <v>0</v>
      </c>
      <c r="C155" s="70">
        <f t="shared" si="5"/>
        <v>0</v>
      </c>
      <c r="D155" s="71">
        <f t="shared" si="4"/>
        <v>0</v>
      </c>
    </row>
    <row r="156" spans="1:4" x14ac:dyDescent="0.25">
      <c r="A156" s="69"/>
      <c r="B156" s="175">
        <v>0</v>
      </c>
      <c r="C156" s="70">
        <f t="shared" si="5"/>
        <v>0</v>
      </c>
      <c r="D156" s="71">
        <f t="shared" si="4"/>
        <v>0</v>
      </c>
    </row>
    <row r="157" spans="1:4" x14ac:dyDescent="0.25">
      <c r="A157" s="69"/>
      <c r="B157" s="175">
        <v>0</v>
      </c>
      <c r="C157" s="70">
        <f t="shared" si="5"/>
        <v>0</v>
      </c>
      <c r="D157" s="71">
        <f t="shared" si="4"/>
        <v>0</v>
      </c>
    </row>
    <row r="158" spans="1:4" x14ac:dyDescent="0.25">
      <c r="A158" s="69"/>
      <c r="B158" s="175">
        <v>0</v>
      </c>
      <c r="C158" s="70">
        <f t="shared" si="5"/>
        <v>0</v>
      </c>
      <c r="D158" s="71">
        <f t="shared" si="4"/>
        <v>0</v>
      </c>
    </row>
    <row r="159" spans="1:4" x14ac:dyDescent="0.25">
      <c r="A159" s="69"/>
      <c r="B159" s="175">
        <v>0</v>
      </c>
      <c r="C159" s="70">
        <f t="shared" si="5"/>
        <v>0</v>
      </c>
      <c r="D159" s="71">
        <f t="shared" si="4"/>
        <v>0</v>
      </c>
    </row>
    <row r="160" spans="1:4" x14ac:dyDescent="0.25">
      <c r="A160" s="69"/>
      <c r="B160" s="175">
        <v>0</v>
      </c>
      <c r="C160" s="70">
        <f t="shared" si="5"/>
        <v>0</v>
      </c>
      <c r="D160" s="71">
        <f t="shared" si="4"/>
        <v>0</v>
      </c>
    </row>
    <row r="161" spans="1:4" x14ac:dyDescent="0.25">
      <c r="A161" s="69"/>
      <c r="B161" s="175">
        <v>0</v>
      </c>
      <c r="C161" s="70">
        <f t="shared" si="5"/>
        <v>0</v>
      </c>
      <c r="D161" s="71">
        <f t="shared" si="4"/>
        <v>0</v>
      </c>
    </row>
    <row r="162" spans="1:4" x14ac:dyDescent="0.25">
      <c r="A162" s="69"/>
      <c r="B162" s="175">
        <v>0</v>
      </c>
      <c r="C162" s="70">
        <f t="shared" si="5"/>
        <v>0</v>
      </c>
      <c r="D162" s="71">
        <f t="shared" si="4"/>
        <v>0</v>
      </c>
    </row>
    <row r="163" spans="1:4" x14ac:dyDescent="0.25">
      <c r="A163" s="69"/>
      <c r="B163" s="175">
        <v>0</v>
      </c>
      <c r="C163" s="70">
        <f t="shared" si="5"/>
        <v>0</v>
      </c>
      <c r="D163" s="71">
        <f t="shared" si="4"/>
        <v>0</v>
      </c>
    </row>
    <row r="164" spans="1:4" x14ac:dyDescent="0.25">
      <c r="A164" s="69"/>
      <c r="B164" s="175">
        <v>0</v>
      </c>
      <c r="C164" s="70">
        <f t="shared" si="5"/>
        <v>0</v>
      </c>
      <c r="D164" s="71">
        <f t="shared" si="4"/>
        <v>0</v>
      </c>
    </row>
    <row r="165" spans="1:4" x14ac:dyDescent="0.25">
      <c r="A165" s="69"/>
      <c r="B165" s="175">
        <v>0</v>
      </c>
      <c r="C165" s="70">
        <f t="shared" si="5"/>
        <v>0</v>
      </c>
      <c r="D165" s="71">
        <f t="shared" si="4"/>
        <v>0</v>
      </c>
    </row>
    <row r="166" spans="1:4" x14ac:dyDescent="0.25">
      <c r="A166" s="69"/>
      <c r="B166" s="175">
        <v>0</v>
      </c>
      <c r="C166" s="70">
        <f t="shared" si="5"/>
        <v>0</v>
      </c>
      <c r="D166" s="71">
        <f t="shared" si="4"/>
        <v>0</v>
      </c>
    </row>
    <row r="167" spans="1:4" x14ac:dyDescent="0.25">
      <c r="A167" s="69"/>
      <c r="B167" s="175">
        <v>0</v>
      </c>
      <c r="C167" s="70">
        <f t="shared" si="5"/>
        <v>0</v>
      </c>
      <c r="D167" s="71">
        <f t="shared" si="4"/>
        <v>0</v>
      </c>
    </row>
    <row r="168" spans="1:4" x14ac:dyDescent="0.25">
      <c r="A168" s="69"/>
      <c r="B168" s="175">
        <v>0</v>
      </c>
      <c r="C168" s="70">
        <f t="shared" si="5"/>
        <v>0</v>
      </c>
      <c r="D168" s="71">
        <f t="shared" si="4"/>
        <v>0</v>
      </c>
    </row>
    <row r="169" spans="1:4" x14ac:dyDescent="0.25">
      <c r="A169" s="69"/>
      <c r="B169" s="175">
        <v>0</v>
      </c>
      <c r="C169" s="70">
        <f t="shared" si="5"/>
        <v>0</v>
      </c>
      <c r="D169" s="71">
        <f t="shared" si="4"/>
        <v>0</v>
      </c>
    </row>
    <row r="170" spans="1:4" x14ac:dyDescent="0.25">
      <c r="A170" s="69"/>
      <c r="B170" s="175">
        <v>0</v>
      </c>
      <c r="C170" s="70">
        <f t="shared" si="5"/>
        <v>0</v>
      </c>
      <c r="D170" s="71">
        <f t="shared" si="4"/>
        <v>0</v>
      </c>
    </row>
    <row r="171" spans="1:4" x14ac:dyDescent="0.25">
      <c r="A171" s="69"/>
      <c r="B171" s="175">
        <v>0</v>
      </c>
      <c r="C171" s="70">
        <f t="shared" si="5"/>
        <v>0</v>
      </c>
      <c r="D171" s="71">
        <f t="shared" si="4"/>
        <v>0</v>
      </c>
    </row>
    <row r="172" spans="1:4" x14ac:dyDescent="0.25">
      <c r="A172" s="69"/>
      <c r="B172" s="175">
        <v>0</v>
      </c>
      <c r="C172" s="70">
        <f t="shared" si="5"/>
        <v>0</v>
      </c>
      <c r="D172" s="71">
        <f t="shared" si="4"/>
        <v>0</v>
      </c>
    </row>
    <row r="173" spans="1:4" x14ac:dyDescent="0.25">
      <c r="A173" s="69"/>
      <c r="B173" s="175">
        <v>0</v>
      </c>
      <c r="C173" s="70">
        <f t="shared" si="5"/>
        <v>0</v>
      </c>
      <c r="D173" s="71">
        <f t="shared" si="4"/>
        <v>0</v>
      </c>
    </row>
    <row r="174" spans="1:4" x14ac:dyDescent="0.25">
      <c r="A174" s="69"/>
      <c r="B174" s="175">
        <v>0</v>
      </c>
      <c r="C174" s="70">
        <f t="shared" si="5"/>
        <v>0</v>
      </c>
      <c r="D174" s="71">
        <f t="shared" si="4"/>
        <v>0</v>
      </c>
    </row>
    <row r="175" spans="1:4" x14ac:dyDescent="0.25">
      <c r="A175" s="69"/>
      <c r="B175" s="175">
        <v>0</v>
      </c>
      <c r="C175" s="70">
        <f t="shared" si="5"/>
        <v>0</v>
      </c>
      <c r="D175" s="71">
        <f t="shared" si="4"/>
        <v>0</v>
      </c>
    </row>
    <row r="176" spans="1:4" x14ac:dyDescent="0.25">
      <c r="A176" s="69"/>
      <c r="B176" s="175">
        <v>0</v>
      </c>
      <c r="C176" s="70">
        <f t="shared" si="5"/>
        <v>0</v>
      </c>
      <c r="D176" s="71">
        <f t="shared" si="4"/>
        <v>0</v>
      </c>
    </row>
    <row r="177" spans="1:4" x14ac:dyDescent="0.25">
      <c r="A177" s="69"/>
      <c r="B177" s="175">
        <v>0</v>
      </c>
      <c r="C177" s="70">
        <f t="shared" si="5"/>
        <v>0</v>
      </c>
      <c r="D177" s="71">
        <f t="shared" si="4"/>
        <v>0</v>
      </c>
    </row>
    <row r="178" spans="1:4" x14ac:dyDescent="0.25">
      <c r="A178" s="69"/>
      <c r="B178" s="175">
        <v>0</v>
      </c>
      <c r="C178" s="70">
        <f t="shared" si="5"/>
        <v>0</v>
      </c>
      <c r="D178" s="71">
        <f t="shared" si="4"/>
        <v>0</v>
      </c>
    </row>
    <row r="179" spans="1:4" x14ac:dyDescent="0.25">
      <c r="A179" s="69"/>
      <c r="B179" s="175">
        <v>0</v>
      </c>
      <c r="C179" s="70">
        <f t="shared" si="5"/>
        <v>0</v>
      </c>
      <c r="D179" s="71">
        <f t="shared" si="4"/>
        <v>0</v>
      </c>
    </row>
    <row r="180" spans="1:4" x14ac:dyDescent="0.25">
      <c r="A180" s="69"/>
      <c r="B180" s="175">
        <v>0</v>
      </c>
      <c r="C180" s="70">
        <f t="shared" si="5"/>
        <v>0</v>
      </c>
      <c r="D180" s="71">
        <f t="shared" si="4"/>
        <v>0</v>
      </c>
    </row>
    <row r="181" spans="1:4" x14ac:dyDescent="0.25">
      <c r="A181" s="69"/>
      <c r="B181" s="175">
        <v>0</v>
      </c>
      <c r="C181" s="70">
        <f t="shared" si="5"/>
        <v>0</v>
      </c>
      <c r="D181" s="71">
        <f t="shared" si="4"/>
        <v>0</v>
      </c>
    </row>
    <row r="182" spans="1:4" x14ac:dyDescent="0.25">
      <c r="A182" s="69"/>
      <c r="B182" s="175">
        <v>0</v>
      </c>
      <c r="C182" s="70">
        <f t="shared" si="5"/>
        <v>0</v>
      </c>
      <c r="D182" s="71">
        <f t="shared" si="4"/>
        <v>0</v>
      </c>
    </row>
    <row r="183" spans="1:4" x14ac:dyDescent="0.25">
      <c r="A183" s="69"/>
      <c r="B183" s="175">
        <v>0</v>
      </c>
      <c r="C183" s="70">
        <f t="shared" si="5"/>
        <v>0</v>
      </c>
      <c r="D183" s="71">
        <f t="shared" si="4"/>
        <v>0</v>
      </c>
    </row>
    <row r="184" spans="1:4" x14ac:dyDescent="0.25">
      <c r="A184" s="69"/>
      <c r="B184" s="175">
        <v>0</v>
      </c>
      <c r="C184" s="70">
        <f t="shared" si="5"/>
        <v>0</v>
      </c>
      <c r="D184" s="71">
        <f t="shared" si="4"/>
        <v>0</v>
      </c>
    </row>
    <row r="185" spans="1:4" x14ac:dyDescent="0.25">
      <c r="A185" s="69"/>
      <c r="B185" s="175">
        <v>0</v>
      </c>
      <c r="C185" s="70">
        <f t="shared" si="5"/>
        <v>0</v>
      </c>
      <c r="D185" s="71">
        <f t="shared" si="4"/>
        <v>0</v>
      </c>
    </row>
    <row r="186" spans="1:4" x14ac:dyDescent="0.25">
      <c r="A186" s="69"/>
      <c r="B186" s="175">
        <v>0</v>
      </c>
      <c r="C186" s="70">
        <f t="shared" si="5"/>
        <v>0</v>
      </c>
      <c r="D186" s="71">
        <f t="shared" si="4"/>
        <v>0</v>
      </c>
    </row>
    <row r="187" spans="1:4" x14ac:dyDescent="0.25">
      <c r="A187" s="69"/>
      <c r="B187" s="175">
        <v>0</v>
      </c>
      <c r="C187" s="70">
        <f t="shared" si="5"/>
        <v>0</v>
      </c>
      <c r="D187" s="71">
        <f t="shared" si="4"/>
        <v>0</v>
      </c>
    </row>
    <row r="188" spans="1:4" x14ac:dyDescent="0.25">
      <c r="A188" s="69"/>
      <c r="B188" s="175">
        <v>0</v>
      </c>
      <c r="C188" s="70">
        <f t="shared" si="5"/>
        <v>0</v>
      </c>
      <c r="D188" s="71">
        <f t="shared" si="4"/>
        <v>0</v>
      </c>
    </row>
    <row r="189" spans="1:4" x14ac:dyDescent="0.25">
      <c r="A189" s="69"/>
      <c r="B189" s="175">
        <v>0</v>
      </c>
      <c r="C189" s="70">
        <f t="shared" si="5"/>
        <v>0</v>
      </c>
      <c r="D189" s="71">
        <f t="shared" si="4"/>
        <v>0</v>
      </c>
    </row>
    <row r="190" spans="1:4" x14ac:dyDescent="0.25">
      <c r="A190" s="69"/>
      <c r="B190" s="175">
        <v>0</v>
      </c>
      <c r="C190" s="70">
        <f t="shared" si="5"/>
        <v>0</v>
      </c>
      <c r="D190" s="71">
        <f t="shared" si="4"/>
        <v>0</v>
      </c>
    </row>
    <row r="191" spans="1:4" x14ac:dyDescent="0.25">
      <c r="A191" s="69"/>
      <c r="B191" s="175">
        <v>0</v>
      </c>
      <c r="C191" s="70">
        <f t="shared" si="5"/>
        <v>0</v>
      </c>
      <c r="D191" s="71">
        <f t="shared" si="4"/>
        <v>0</v>
      </c>
    </row>
    <row r="192" spans="1:4" x14ac:dyDescent="0.25">
      <c r="A192" s="69"/>
      <c r="B192" s="175">
        <v>0</v>
      </c>
      <c r="C192" s="70">
        <f t="shared" si="5"/>
        <v>0</v>
      </c>
      <c r="D192" s="71">
        <f t="shared" si="4"/>
        <v>0</v>
      </c>
    </row>
    <row r="193" spans="1:4" x14ac:dyDescent="0.25">
      <c r="A193" s="69"/>
      <c r="B193" s="175">
        <v>0</v>
      </c>
      <c r="C193" s="70">
        <f t="shared" si="5"/>
        <v>0</v>
      </c>
      <c r="D193" s="71">
        <f t="shared" si="4"/>
        <v>0</v>
      </c>
    </row>
    <row r="194" spans="1:4" x14ac:dyDescent="0.25">
      <c r="A194" s="69"/>
      <c r="B194" s="175">
        <v>0</v>
      </c>
      <c r="C194" s="70">
        <f t="shared" si="5"/>
        <v>0</v>
      </c>
      <c r="D194" s="71">
        <f t="shared" si="4"/>
        <v>0</v>
      </c>
    </row>
    <row r="195" spans="1:4" x14ac:dyDescent="0.25">
      <c r="A195" s="69"/>
      <c r="B195" s="175">
        <v>0</v>
      </c>
      <c r="C195" s="70">
        <f t="shared" si="5"/>
        <v>0</v>
      </c>
      <c r="D195" s="71">
        <f t="shared" si="4"/>
        <v>0</v>
      </c>
    </row>
    <row r="196" spans="1:4" x14ac:dyDescent="0.25">
      <c r="A196" s="69"/>
      <c r="B196" s="175">
        <v>0</v>
      </c>
      <c r="C196" s="70">
        <f t="shared" si="5"/>
        <v>0</v>
      </c>
      <c r="D196" s="71">
        <f t="shared" si="4"/>
        <v>0</v>
      </c>
    </row>
    <row r="197" spans="1:4" x14ac:dyDescent="0.25">
      <c r="A197" s="69"/>
      <c r="B197" s="175">
        <v>0</v>
      </c>
      <c r="C197" s="70">
        <f t="shared" si="5"/>
        <v>0</v>
      </c>
      <c r="D197" s="71">
        <f t="shared" si="4"/>
        <v>0</v>
      </c>
    </row>
    <row r="198" spans="1:4" x14ac:dyDescent="0.25">
      <c r="A198" s="69"/>
      <c r="B198" s="175">
        <v>0</v>
      </c>
      <c r="C198" s="70">
        <f t="shared" si="5"/>
        <v>0</v>
      </c>
      <c r="D198" s="71">
        <f t="shared" si="4"/>
        <v>0</v>
      </c>
    </row>
    <row r="199" spans="1:4" x14ac:dyDescent="0.25">
      <c r="A199" s="69"/>
      <c r="B199" s="175">
        <v>0</v>
      </c>
      <c r="C199" s="70">
        <f t="shared" si="5"/>
        <v>0</v>
      </c>
      <c r="D199" s="71">
        <f t="shared" si="4"/>
        <v>0</v>
      </c>
    </row>
    <row r="200" spans="1:4" x14ac:dyDescent="0.25">
      <c r="A200" s="69"/>
      <c r="B200" s="175">
        <v>0</v>
      </c>
      <c r="C200" s="70">
        <f t="shared" si="5"/>
        <v>0</v>
      </c>
      <c r="D200" s="71">
        <f t="shared" si="4"/>
        <v>0</v>
      </c>
    </row>
    <row r="201" spans="1:4" x14ac:dyDescent="0.25">
      <c r="A201" s="69"/>
      <c r="B201" s="175">
        <v>0</v>
      </c>
      <c r="C201" s="70">
        <f t="shared" si="5"/>
        <v>0</v>
      </c>
      <c r="D201" s="71">
        <f t="shared" si="4"/>
        <v>0</v>
      </c>
    </row>
    <row r="202" spans="1:4" x14ac:dyDescent="0.25">
      <c r="A202" s="69"/>
      <c r="B202" s="175">
        <v>0</v>
      </c>
      <c r="C202" s="70">
        <f t="shared" si="5"/>
        <v>0</v>
      </c>
      <c r="D202" s="71">
        <f t="shared" si="4"/>
        <v>0</v>
      </c>
    </row>
    <row r="203" spans="1:4" x14ac:dyDescent="0.25">
      <c r="A203" s="69"/>
      <c r="B203" s="175">
        <v>0</v>
      </c>
      <c r="C203" s="70">
        <f t="shared" si="5"/>
        <v>0</v>
      </c>
      <c r="D203" s="71">
        <f t="shared" si="4"/>
        <v>0</v>
      </c>
    </row>
    <row r="204" spans="1:4" x14ac:dyDescent="0.25">
      <c r="A204" s="69"/>
      <c r="B204" s="175">
        <v>0</v>
      </c>
      <c r="C204" s="70">
        <f t="shared" si="5"/>
        <v>0</v>
      </c>
      <c r="D204" s="71">
        <f t="shared" si="4"/>
        <v>0</v>
      </c>
    </row>
    <row r="205" spans="1:4" x14ac:dyDescent="0.25">
      <c r="A205" s="69"/>
      <c r="B205" s="175">
        <v>0</v>
      </c>
      <c r="C205" s="70">
        <f t="shared" si="5"/>
        <v>0</v>
      </c>
      <c r="D205" s="71">
        <f t="shared" ref="D205:D206" si="6">IFERROR(B205/$C$4, 0)</f>
        <v>0</v>
      </c>
    </row>
    <row r="206" spans="1:4" ht="15.75" thickBot="1" x14ac:dyDescent="0.3">
      <c r="A206" s="72"/>
      <c r="B206" s="176">
        <v>0</v>
      </c>
      <c r="C206" s="73">
        <f t="shared" ref="C206" si="7">IF(B206=0,0,B206-B205)</f>
        <v>0</v>
      </c>
      <c r="D206" s="74">
        <f t="shared" si="6"/>
        <v>0</v>
      </c>
    </row>
    <row r="207" spans="1:4" ht="15.75" thickBot="1" x14ac:dyDescent="0.3"/>
    <row r="208" spans="1:4" ht="15.75" thickBot="1" x14ac:dyDescent="0.3">
      <c r="A208" s="177" t="s">
        <v>169</v>
      </c>
      <c r="B208" s="178">
        <f>MAX(B12:B206)</f>
        <v>0</v>
      </c>
      <c r="C208" s="178">
        <f>SUM(C12:C206)</f>
        <v>0</v>
      </c>
      <c r="D208" s="179"/>
    </row>
  </sheetData>
  <conditionalFormatting sqref="D8">
    <cfRule type="cellIs" dxfId="1" priority="1" operator="equal">
      <formula>"(ahead)"</formula>
    </cfRule>
    <cfRule type="cellIs" dxfId="0" priority="2" operator="equal">
      <formula>"(behind)"</formula>
    </cfRule>
  </conditionalFormatting>
  <dataValidations count="1">
    <dataValidation type="whole" allowBlank="1" showInputMessage="1" showErrorMessage="1" sqref="B12:B206" xr:uid="{A63CE6BF-04AB-49B4-A606-25C7A73FF5B5}">
      <formula1>0</formula1>
      <formula2>99999999</formula2>
    </dataValidation>
  </dataValidations>
  <pageMargins left="0.7" right="0.7" top="0.75" bottom="0.75" header="0.3" footer="0.3"/>
  <pageSetup orientation="portrait" verticalDpi="0" r:id="rId1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4">
    <tabColor theme="5" tint="-0.249977111117893"/>
  </sheetPr>
  <dimension ref="B1:R65"/>
  <sheetViews>
    <sheetView showGridLines="0" workbookViewId="0">
      <pane ySplit="2" topLeftCell="A3" activePane="bottomLeft" state="frozen"/>
      <selection pane="bottomLeft"/>
    </sheetView>
  </sheetViews>
  <sheetFormatPr defaultRowHeight="15" x14ac:dyDescent="0.25"/>
  <cols>
    <col min="1" max="1" width="4.140625" customWidth="1"/>
  </cols>
  <sheetData>
    <row r="1" spans="2:18" x14ac:dyDescent="0.25">
      <c r="D1" s="1"/>
      <c r="N1" s="3"/>
      <c r="O1" s="3"/>
    </row>
    <row r="2" spans="2:18" ht="26.45" customHeight="1" x14ac:dyDescent="0.25">
      <c r="B2" s="4" t="str">
        <f>"Chapters - " &amp; novel_title  &amp; IF(series_name="", "", " (" &amp; series_name &amp; ")")</f>
        <v>Chapters - Novel Title (Series)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2:18" ht="15.75" thickBot="1" x14ac:dyDescent="0.3">
      <c r="D3" s="1"/>
      <c r="N3" s="3"/>
      <c r="O3" s="3"/>
    </row>
    <row r="4" spans="2:18" ht="15.75" thickBot="1" x14ac:dyDescent="0.3">
      <c r="B4" s="33" t="s">
        <v>46</v>
      </c>
      <c r="C4" s="34" t="s">
        <v>45</v>
      </c>
      <c r="D4" s="35" t="s">
        <v>47</v>
      </c>
      <c r="E4" s="98" t="s">
        <v>176</v>
      </c>
    </row>
    <row r="5" spans="2:18" x14ac:dyDescent="0.25">
      <c r="B5" s="25">
        <v>1</v>
      </c>
      <c r="C5" s="20">
        <f>COUNTIF(Scenes!$D$5:$D$124, $B5)</f>
        <v>0</v>
      </c>
      <c r="D5" s="26">
        <f>SUMIF(Scenes!$D$5:$D$124, $B5, Scenes!$K$5:$K$124)</f>
        <v>0</v>
      </c>
      <c r="E5" s="25" t="str">
        <f>IF(C5+D5=0, "Y", "N")</f>
        <v>Y</v>
      </c>
    </row>
    <row r="6" spans="2:18" x14ac:dyDescent="0.25">
      <c r="B6" s="8">
        <v>2</v>
      </c>
      <c r="C6" s="16">
        <f>COUNTIF(Scenes!$D$5:$D$124, $B6)</f>
        <v>0</v>
      </c>
      <c r="D6" s="27">
        <f>SUMIF(Scenes!$D$5:$D$124, $B6, Scenes!$K$5:$K$124)</f>
        <v>0</v>
      </c>
      <c r="E6" s="8" t="str">
        <f t="shared" ref="E6:E64" si="0">IF(C6+D6=0, "Y", "N")</f>
        <v>Y</v>
      </c>
    </row>
    <row r="7" spans="2:18" x14ac:dyDescent="0.25">
      <c r="B7" s="8">
        <v>3</v>
      </c>
      <c r="C7" s="16">
        <f>COUNTIF(Scenes!$D$5:$D$124, $B7)</f>
        <v>0</v>
      </c>
      <c r="D7" s="27">
        <f>SUMIF(Scenes!$D$5:$D$124, $B7, Scenes!$K$5:$K$124)</f>
        <v>0</v>
      </c>
      <c r="E7" s="8" t="str">
        <f t="shared" si="0"/>
        <v>Y</v>
      </c>
    </row>
    <row r="8" spans="2:18" x14ac:dyDescent="0.25">
      <c r="B8" s="8">
        <v>4</v>
      </c>
      <c r="C8" s="16">
        <f>COUNTIF(Scenes!$D$5:$D$124, $B8)</f>
        <v>0</v>
      </c>
      <c r="D8" s="27">
        <f>SUMIF(Scenes!$D$5:$D$124, $B8, Scenes!$K$5:$K$124)</f>
        <v>0</v>
      </c>
      <c r="E8" s="8" t="str">
        <f t="shared" si="0"/>
        <v>Y</v>
      </c>
    </row>
    <row r="9" spans="2:18" x14ac:dyDescent="0.25">
      <c r="B9" s="8">
        <v>5</v>
      </c>
      <c r="C9" s="16">
        <f>COUNTIF(Scenes!$D$5:$D$124, $B9)</f>
        <v>0</v>
      </c>
      <c r="D9" s="27">
        <f>SUMIF(Scenes!$D$5:$D$124, $B9, Scenes!$K$5:$K$124)</f>
        <v>0</v>
      </c>
      <c r="E9" s="8" t="str">
        <f t="shared" si="0"/>
        <v>Y</v>
      </c>
    </row>
    <row r="10" spans="2:18" x14ac:dyDescent="0.25">
      <c r="B10" s="8">
        <v>6</v>
      </c>
      <c r="C10" s="16">
        <f>COUNTIF(Scenes!$D$5:$D$124, $B10)</f>
        <v>0</v>
      </c>
      <c r="D10" s="27">
        <f>SUMIF(Scenes!$D$5:$D$124, $B10, Scenes!$K$5:$K$124)</f>
        <v>0</v>
      </c>
      <c r="E10" s="8" t="str">
        <f t="shared" si="0"/>
        <v>Y</v>
      </c>
    </row>
    <row r="11" spans="2:18" x14ac:dyDescent="0.25">
      <c r="B11" s="8">
        <v>7</v>
      </c>
      <c r="C11" s="16">
        <f>COUNTIF(Scenes!$D$5:$D$124, $B11)</f>
        <v>0</v>
      </c>
      <c r="D11" s="27">
        <f>SUMIF(Scenes!$D$5:$D$124, $B11, Scenes!$K$5:$K$124)</f>
        <v>0</v>
      </c>
      <c r="E11" s="8" t="str">
        <f t="shared" si="0"/>
        <v>Y</v>
      </c>
    </row>
    <row r="12" spans="2:18" x14ac:dyDescent="0.25">
      <c r="B12" s="8">
        <v>8</v>
      </c>
      <c r="C12" s="16">
        <f>COUNTIF(Scenes!$D$5:$D$124, $B12)</f>
        <v>0</v>
      </c>
      <c r="D12" s="27">
        <f>SUMIF(Scenes!$D$5:$D$124, $B12, Scenes!$K$5:$K$124)</f>
        <v>0</v>
      </c>
      <c r="E12" s="8" t="str">
        <f t="shared" si="0"/>
        <v>Y</v>
      </c>
    </row>
    <row r="13" spans="2:18" x14ac:dyDescent="0.25">
      <c r="B13" s="8">
        <v>9</v>
      </c>
      <c r="C13" s="16">
        <f>COUNTIF(Scenes!$D$5:$D$124, $B13)</f>
        <v>0</v>
      </c>
      <c r="D13" s="27">
        <f>SUMIF(Scenes!$D$5:$D$124, $B13, Scenes!$K$5:$K$124)</f>
        <v>0</v>
      </c>
      <c r="E13" s="8" t="str">
        <f t="shared" si="0"/>
        <v>Y</v>
      </c>
    </row>
    <row r="14" spans="2:18" x14ac:dyDescent="0.25">
      <c r="B14" s="8">
        <v>10</v>
      </c>
      <c r="C14" s="16">
        <f>COUNTIF(Scenes!$D$5:$D$124, $B14)</f>
        <v>0</v>
      </c>
      <c r="D14" s="27">
        <f>SUMIF(Scenes!$D$5:$D$124, $B14, Scenes!$K$5:$K$124)</f>
        <v>0</v>
      </c>
      <c r="E14" s="8" t="str">
        <f t="shared" si="0"/>
        <v>Y</v>
      </c>
    </row>
    <row r="15" spans="2:18" x14ac:dyDescent="0.25">
      <c r="B15" s="8">
        <v>11</v>
      </c>
      <c r="C15" s="16">
        <f>COUNTIF(Scenes!$D$5:$D$124, $B15)</f>
        <v>0</v>
      </c>
      <c r="D15" s="27">
        <f>SUMIF(Scenes!$D$5:$D$124, $B15, Scenes!$K$5:$K$124)</f>
        <v>0</v>
      </c>
      <c r="E15" s="8" t="str">
        <f t="shared" si="0"/>
        <v>Y</v>
      </c>
    </row>
    <row r="16" spans="2:18" x14ac:dyDescent="0.25">
      <c r="B16" s="8">
        <v>12</v>
      </c>
      <c r="C16" s="16">
        <f>COUNTIF(Scenes!$D$5:$D$124, $B16)</f>
        <v>0</v>
      </c>
      <c r="D16" s="27">
        <f>SUMIF(Scenes!$D$5:$D$124, $B16, Scenes!$K$5:$K$124)</f>
        <v>0</v>
      </c>
      <c r="E16" s="8" t="str">
        <f t="shared" si="0"/>
        <v>Y</v>
      </c>
    </row>
    <row r="17" spans="2:5" x14ac:dyDescent="0.25">
      <c r="B17" s="8">
        <v>13</v>
      </c>
      <c r="C17" s="16">
        <f>COUNTIF(Scenes!$D$5:$D$124, $B17)</f>
        <v>0</v>
      </c>
      <c r="D17" s="27">
        <f>SUMIF(Scenes!$D$5:$D$124, $B17, Scenes!$K$5:$K$124)</f>
        <v>0</v>
      </c>
      <c r="E17" s="8" t="str">
        <f t="shared" si="0"/>
        <v>Y</v>
      </c>
    </row>
    <row r="18" spans="2:5" x14ac:dyDescent="0.25">
      <c r="B18" s="8">
        <v>14</v>
      </c>
      <c r="C18" s="16">
        <f>COUNTIF(Scenes!$D$5:$D$124, $B18)</f>
        <v>0</v>
      </c>
      <c r="D18" s="27">
        <f>SUMIF(Scenes!$D$5:$D$124, $B18, Scenes!$K$5:$K$124)</f>
        <v>0</v>
      </c>
      <c r="E18" s="8" t="str">
        <f t="shared" si="0"/>
        <v>Y</v>
      </c>
    </row>
    <row r="19" spans="2:5" x14ac:dyDescent="0.25">
      <c r="B19" s="8">
        <v>15</v>
      </c>
      <c r="C19" s="16">
        <f>COUNTIF(Scenes!$D$5:$D$124, $B19)</f>
        <v>0</v>
      </c>
      <c r="D19" s="27">
        <f>SUMIF(Scenes!$D$5:$D$124, $B19, Scenes!$K$5:$K$124)</f>
        <v>0</v>
      </c>
      <c r="E19" s="8" t="str">
        <f t="shared" si="0"/>
        <v>Y</v>
      </c>
    </row>
    <row r="20" spans="2:5" x14ac:dyDescent="0.25">
      <c r="B20" s="8">
        <v>16</v>
      </c>
      <c r="C20" s="16">
        <f>COUNTIF(Scenes!$D$5:$D$124, $B20)</f>
        <v>0</v>
      </c>
      <c r="D20" s="27">
        <f>SUMIF(Scenes!$D$5:$D$124, $B20, Scenes!$K$5:$K$124)</f>
        <v>0</v>
      </c>
      <c r="E20" s="8" t="str">
        <f t="shared" si="0"/>
        <v>Y</v>
      </c>
    </row>
    <row r="21" spans="2:5" x14ac:dyDescent="0.25">
      <c r="B21" s="8">
        <v>17</v>
      </c>
      <c r="C21" s="16">
        <f>COUNTIF(Scenes!$D$5:$D$124, $B21)</f>
        <v>0</v>
      </c>
      <c r="D21" s="27">
        <f>SUMIF(Scenes!$D$5:$D$124, $B21, Scenes!$K$5:$K$124)</f>
        <v>0</v>
      </c>
      <c r="E21" s="8" t="str">
        <f t="shared" si="0"/>
        <v>Y</v>
      </c>
    </row>
    <row r="22" spans="2:5" x14ac:dyDescent="0.25">
      <c r="B22" s="8">
        <v>18</v>
      </c>
      <c r="C22" s="16">
        <f>COUNTIF(Scenes!$D$5:$D$124, $B22)</f>
        <v>0</v>
      </c>
      <c r="D22" s="27">
        <f>SUMIF(Scenes!$D$5:$D$124, $B22, Scenes!$K$5:$K$124)</f>
        <v>0</v>
      </c>
      <c r="E22" s="8" t="str">
        <f t="shared" si="0"/>
        <v>Y</v>
      </c>
    </row>
    <row r="23" spans="2:5" x14ac:dyDescent="0.25">
      <c r="B23" s="8">
        <v>19</v>
      </c>
      <c r="C23" s="16">
        <f>COUNTIF(Scenes!$D$5:$D$124, $B23)</f>
        <v>0</v>
      </c>
      <c r="D23" s="27">
        <f>SUMIF(Scenes!$D$5:$D$124, $B23, Scenes!$K$5:$K$124)</f>
        <v>0</v>
      </c>
      <c r="E23" s="8" t="str">
        <f t="shared" si="0"/>
        <v>Y</v>
      </c>
    </row>
    <row r="24" spans="2:5" x14ac:dyDescent="0.25">
      <c r="B24" s="8">
        <v>20</v>
      </c>
      <c r="C24" s="16">
        <f>COUNTIF(Scenes!$D$5:$D$124, $B24)</f>
        <v>0</v>
      </c>
      <c r="D24" s="27">
        <f>SUMIF(Scenes!$D$5:$D$124, $B24, Scenes!$K$5:$K$124)</f>
        <v>0</v>
      </c>
      <c r="E24" s="8" t="str">
        <f t="shared" si="0"/>
        <v>Y</v>
      </c>
    </row>
    <row r="25" spans="2:5" x14ac:dyDescent="0.25">
      <c r="B25" s="8">
        <v>21</v>
      </c>
      <c r="C25" s="16">
        <f>COUNTIF(Scenes!$D$5:$D$124, $B25)</f>
        <v>0</v>
      </c>
      <c r="D25" s="27">
        <f>SUMIF(Scenes!$D$5:$D$124, $B25, Scenes!$K$5:$K$124)</f>
        <v>0</v>
      </c>
      <c r="E25" s="8" t="str">
        <f t="shared" si="0"/>
        <v>Y</v>
      </c>
    </row>
    <row r="26" spans="2:5" x14ac:dyDescent="0.25">
      <c r="B26" s="8">
        <v>22</v>
      </c>
      <c r="C26" s="16">
        <f>COUNTIF(Scenes!$D$5:$D$124, $B26)</f>
        <v>0</v>
      </c>
      <c r="D26" s="27">
        <f>SUMIF(Scenes!$D$5:$D$124, $B26, Scenes!$K$5:$K$124)</f>
        <v>0</v>
      </c>
      <c r="E26" s="8" t="str">
        <f t="shared" si="0"/>
        <v>Y</v>
      </c>
    </row>
    <row r="27" spans="2:5" x14ac:dyDescent="0.25">
      <c r="B27" s="8">
        <v>23</v>
      </c>
      <c r="C27" s="16">
        <f>COUNTIF(Scenes!$D$5:$D$124, $B27)</f>
        <v>0</v>
      </c>
      <c r="D27" s="27">
        <f>SUMIF(Scenes!$D$5:$D$124, $B27, Scenes!$K$5:$K$124)</f>
        <v>0</v>
      </c>
      <c r="E27" s="8" t="str">
        <f t="shared" si="0"/>
        <v>Y</v>
      </c>
    </row>
    <row r="28" spans="2:5" x14ac:dyDescent="0.25">
      <c r="B28" s="8">
        <v>24</v>
      </c>
      <c r="C28" s="16">
        <f>COUNTIF(Scenes!$D$5:$D$124, $B28)</f>
        <v>0</v>
      </c>
      <c r="D28" s="27">
        <f>SUMIF(Scenes!$D$5:$D$124, $B28, Scenes!$K$5:$K$124)</f>
        <v>0</v>
      </c>
      <c r="E28" s="8" t="str">
        <f t="shared" si="0"/>
        <v>Y</v>
      </c>
    </row>
    <row r="29" spans="2:5" x14ac:dyDescent="0.25">
      <c r="B29" s="8">
        <v>25</v>
      </c>
      <c r="C29" s="16">
        <f>COUNTIF(Scenes!$D$5:$D$124, $B29)</f>
        <v>0</v>
      </c>
      <c r="D29" s="27">
        <f>SUMIF(Scenes!$D$5:$D$124, $B29, Scenes!$K$5:$K$124)</f>
        <v>0</v>
      </c>
      <c r="E29" s="8" t="str">
        <f t="shared" si="0"/>
        <v>Y</v>
      </c>
    </row>
    <row r="30" spans="2:5" x14ac:dyDescent="0.25">
      <c r="B30" s="8">
        <v>26</v>
      </c>
      <c r="C30" s="16">
        <f>COUNTIF(Scenes!$D$5:$D$124, $B30)</f>
        <v>0</v>
      </c>
      <c r="D30" s="27">
        <f>SUMIF(Scenes!$D$5:$D$124, $B30, Scenes!$K$5:$K$124)</f>
        <v>0</v>
      </c>
      <c r="E30" s="8" t="str">
        <f t="shared" si="0"/>
        <v>Y</v>
      </c>
    </row>
    <row r="31" spans="2:5" x14ac:dyDescent="0.25">
      <c r="B31" s="8">
        <v>27</v>
      </c>
      <c r="C31" s="16">
        <f>COUNTIF(Scenes!$D$5:$D$124, $B31)</f>
        <v>0</v>
      </c>
      <c r="D31" s="27">
        <f>SUMIF(Scenes!$D$5:$D$124, $B31, Scenes!$K$5:$K$124)</f>
        <v>0</v>
      </c>
      <c r="E31" s="8" t="str">
        <f t="shared" si="0"/>
        <v>Y</v>
      </c>
    </row>
    <row r="32" spans="2:5" x14ac:dyDescent="0.25">
      <c r="B32" s="8">
        <v>28</v>
      </c>
      <c r="C32" s="16">
        <f>COUNTIF(Scenes!$D$5:$D$124, $B32)</f>
        <v>0</v>
      </c>
      <c r="D32" s="27">
        <f>SUMIF(Scenes!$D$5:$D$124, $B32, Scenes!$K$5:$K$124)</f>
        <v>0</v>
      </c>
      <c r="E32" s="8" t="str">
        <f t="shared" si="0"/>
        <v>Y</v>
      </c>
    </row>
    <row r="33" spans="2:5" x14ac:dyDescent="0.25">
      <c r="B33" s="8">
        <v>29</v>
      </c>
      <c r="C33" s="16">
        <f>COUNTIF(Scenes!$D$5:$D$124, $B33)</f>
        <v>0</v>
      </c>
      <c r="D33" s="27">
        <f>SUMIF(Scenes!$D$5:$D$124, $B33, Scenes!$K$5:$K$124)</f>
        <v>0</v>
      </c>
      <c r="E33" s="8" t="str">
        <f t="shared" si="0"/>
        <v>Y</v>
      </c>
    </row>
    <row r="34" spans="2:5" x14ac:dyDescent="0.25">
      <c r="B34" s="8">
        <v>30</v>
      </c>
      <c r="C34" s="16">
        <f>COUNTIF(Scenes!$D$5:$D$124, $B34)</f>
        <v>0</v>
      </c>
      <c r="D34" s="27">
        <f>SUMIF(Scenes!$D$5:$D$124, $B34, Scenes!$K$5:$K$124)</f>
        <v>0</v>
      </c>
      <c r="E34" s="8" t="str">
        <f t="shared" si="0"/>
        <v>Y</v>
      </c>
    </row>
    <row r="35" spans="2:5" x14ac:dyDescent="0.25">
      <c r="B35" s="8">
        <v>31</v>
      </c>
      <c r="C35" s="16">
        <f>COUNTIF(Scenes!$D$5:$D$124, $B35)</f>
        <v>0</v>
      </c>
      <c r="D35" s="27">
        <f>SUMIF(Scenes!$D$5:$D$124, $B35, Scenes!$K$5:$K$124)</f>
        <v>0</v>
      </c>
      <c r="E35" s="8" t="str">
        <f t="shared" si="0"/>
        <v>Y</v>
      </c>
    </row>
    <row r="36" spans="2:5" x14ac:dyDescent="0.25">
      <c r="B36" s="8">
        <v>32</v>
      </c>
      <c r="C36" s="16">
        <f>COUNTIF(Scenes!$D$5:$D$124, $B36)</f>
        <v>0</v>
      </c>
      <c r="D36" s="27">
        <f>SUMIF(Scenes!$D$5:$D$124, $B36, Scenes!$K$5:$K$124)</f>
        <v>0</v>
      </c>
      <c r="E36" s="8" t="str">
        <f t="shared" si="0"/>
        <v>Y</v>
      </c>
    </row>
    <row r="37" spans="2:5" x14ac:dyDescent="0.25">
      <c r="B37" s="8">
        <v>33</v>
      </c>
      <c r="C37" s="16">
        <f>COUNTIF(Scenes!$D$5:$D$124, $B37)</f>
        <v>0</v>
      </c>
      <c r="D37" s="27">
        <f>SUMIF(Scenes!$D$5:$D$124, $B37, Scenes!$K$5:$K$124)</f>
        <v>0</v>
      </c>
      <c r="E37" s="8" t="str">
        <f t="shared" si="0"/>
        <v>Y</v>
      </c>
    </row>
    <row r="38" spans="2:5" x14ac:dyDescent="0.25">
      <c r="B38" s="8">
        <v>34</v>
      </c>
      <c r="C38" s="16">
        <f>COUNTIF(Scenes!$D$5:$D$124, $B38)</f>
        <v>0</v>
      </c>
      <c r="D38" s="27">
        <f>SUMIF(Scenes!$D$5:$D$124, $B38, Scenes!$K$5:$K$124)</f>
        <v>0</v>
      </c>
      <c r="E38" s="8" t="str">
        <f t="shared" si="0"/>
        <v>Y</v>
      </c>
    </row>
    <row r="39" spans="2:5" x14ac:dyDescent="0.25">
      <c r="B39" s="8">
        <v>35</v>
      </c>
      <c r="C39" s="16">
        <f>COUNTIF(Scenes!$D$5:$D$124, $B39)</f>
        <v>0</v>
      </c>
      <c r="D39" s="27">
        <f>SUMIF(Scenes!$D$5:$D$124, $B39, Scenes!$K$5:$K$124)</f>
        <v>0</v>
      </c>
      <c r="E39" s="8" t="str">
        <f t="shared" si="0"/>
        <v>Y</v>
      </c>
    </row>
    <row r="40" spans="2:5" x14ac:dyDescent="0.25">
      <c r="B40" s="8">
        <v>36</v>
      </c>
      <c r="C40" s="16">
        <f>COUNTIF(Scenes!$D$5:$D$124, $B40)</f>
        <v>0</v>
      </c>
      <c r="D40" s="27">
        <f>SUMIF(Scenes!$D$5:$D$124, $B40, Scenes!$K$5:$K$124)</f>
        <v>0</v>
      </c>
      <c r="E40" s="8" t="str">
        <f t="shared" si="0"/>
        <v>Y</v>
      </c>
    </row>
    <row r="41" spans="2:5" x14ac:dyDescent="0.25">
      <c r="B41" s="8">
        <v>37</v>
      </c>
      <c r="C41" s="16">
        <f>COUNTIF(Scenes!$D$5:$D$124, $B41)</f>
        <v>0</v>
      </c>
      <c r="D41" s="27">
        <f>SUMIF(Scenes!$D$5:$D$124, $B41, Scenes!$K$5:$K$124)</f>
        <v>0</v>
      </c>
      <c r="E41" s="8" t="str">
        <f t="shared" si="0"/>
        <v>Y</v>
      </c>
    </row>
    <row r="42" spans="2:5" x14ac:dyDescent="0.25">
      <c r="B42" s="8">
        <v>38</v>
      </c>
      <c r="C42" s="16">
        <f>COUNTIF(Scenes!$D$5:$D$124, $B42)</f>
        <v>0</v>
      </c>
      <c r="D42" s="27">
        <f>SUMIF(Scenes!$D$5:$D$124, $B42, Scenes!$K$5:$K$124)</f>
        <v>0</v>
      </c>
      <c r="E42" s="8" t="str">
        <f t="shared" si="0"/>
        <v>Y</v>
      </c>
    </row>
    <row r="43" spans="2:5" x14ac:dyDescent="0.25">
      <c r="B43" s="8">
        <v>39</v>
      </c>
      <c r="C43" s="16">
        <f>COUNTIF(Scenes!$D$5:$D$124, $B43)</f>
        <v>0</v>
      </c>
      <c r="D43" s="27">
        <f>SUMIF(Scenes!$D$5:$D$124, $B43, Scenes!$K$5:$K$124)</f>
        <v>0</v>
      </c>
      <c r="E43" s="8" t="str">
        <f t="shared" si="0"/>
        <v>Y</v>
      </c>
    </row>
    <row r="44" spans="2:5" x14ac:dyDescent="0.25">
      <c r="B44" s="8">
        <v>40</v>
      </c>
      <c r="C44" s="16">
        <f>COUNTIF(Scenes!$D$5:$D$124, $B44)</f>
        <v>0</v>
      </c>
      <c r="D44" s="27">
        <f>SUMIF(Scenes!$D$5:$D$124, $B44, Scenes!$K$5:$K$124)</f>
        <v>0</v>
      </c>
      <c r="E44" s="8" t="str">
        <f t="shared" si="0"/>
        <v>Y</v>
      </c>
    </row>
    <row r="45" spans="2:5" x14ac:dyDescent="0.25">
      <c r="B45" s="8">
        <v>41</v>
      </c>
      <c r="C45" s="16">
        <f>COUNTIF(Scenes!$D$5:$D$124, $B45)</f>
        <v>0</v>
      </c>
      <c r="D45" s="27">
        <f>SUMIF(Scenes!$D$5:$D$124, $B45, Scenes!$K$5:$K$124)</f>
        <v>0</v>
      </c>
      <c r="E45" s="8" t="str">
        <f t="shared" si="0"/>
        <v>Y</v>
      </c>
    </row>
    <row r="46" spans="2:5" x14ac:dyDescent="0.25">
      <c r="B46" s="8">
        <v>42</v>
      </c>
      <c r="C46" s="16">
        <f>COUNTIF(Scenes!$D$5:$D$124, $B46)</f>
        <v>0</v>
      </c>
      <c r="D46" s="27">
        <f>SUMIF(Scenes!$D$5:$D$124, $B46, Scenes!$K$5:$K$124)</f>
        <v>0</v>
      </c>
      <c r="E46" s="8" t="str">
        <f t="shared" si="0"/>
        <v>Y</v>
      </c>
    </row>
    <row r="47" spans="2:5" x14ac:dyDescent="0.25">
      <c r="B47" s="8">
        <v>43</v>
      </c>
      <c r="C47" s="16">
        <f>COUNTIF(Scenes!$D$5:$D$124, $B47)</f>
        <v>0</v>
      </c>
      <c r="D47" s="27">
        <f>SUMIF(Scenes!$D$5:$D$124, $B47, Scenes!$K$5:$K$124)</f>
        <v>0</v>
      </c>
      <c r="E47" s="8" t="str">
        <f t="shared" si="0"/>
        <v>Y</v>
      </c>
    </row>
    <row r="48" spans="2:5" x14ac:dyDescent="0.25">
      <c r="B48" s="8">
        <v>44</v>
      </c>
      <c r="C48" s="16">
        <f>COUNTIF(Scenes!$D$5:$D$124, $B48)</f>
        <v>0</v>
      </c>
      <c r="D48" s="27">
        <f>SUMIF(Scenes!$D$5:$D$124, $B48, Scenes!$K$5:$K$124)</f>
        <v>0</v>
      </c>
      <c r="E48" s="8" t="str">
        <f t="shared" si="0"/>
        <v>Y</v>
      </c>
    </row>
    <row r="49" spans="2:5" x14ac:dyDescent="0.25">
      <c r="B49" s="8">
        <v>45</v>
      </c>
      <c r="C49" s="16">
        <f>COUNTIF(Scenes!$D$5:$D$124, $B49)</f>
        <v>0</v>
      </c>
      <c r="D49" s="27">
        <f>SUMIF(Scenes!$D$5:$D$124, $B49, Scenes!$K$5:$K$124)</f>
        <v>0</v>
      </c>
      <c r="E49" s="8" t="str">
        <f t="shared" si="0"/>
        <v>Y</v>
      </c>
    </row>
    <row r="50" spans="2:5" x14ac:dyDescent="0.25">
      <c r="B50" s="8">
        <v>46</v>
      </c>
      <c r="C50" s="16">
        <f>COUNTIF(Scenes!$D$5:$D$124, $B50)</f>
        <v>0</v>
      </c>
      <c r="D50" s="27">
        <f>SUMIF(Scenes!$D$5:$D$124, $B50, Scenes!$K$5:$K$124)</f>
        <v>0</v>
      </c>
      <c r="E50" s="8" t="str">
        <f t="shared" si="0"/>
        <v>Y</v>
      </c>
    </row>
    <row r="51" spans="2:5" x14ac:dyDescent="0.25">
      <c r="B51" s="8">
        <v>47</v>
      </c>
      <c r="C51" s="16">
        <f>COUNTIF(Scenes!$D$5:$D$124, $B51)</f>
        <v>0</v>
      </c>
      <c r="D51" s="27">
        <f>SUMIF(Scenes!$D$5:$D$124, $B51, Scenes!$K$5:$K$124)</f>
        <v>0</v>
      </c>
      <c r="E51" s="8" t="str">
        <f t="shared" si="0"/>
        <v>Y</v>
      </c>
    </row>
    <row r="52" spans="2:5" x14ac:dyDescent="0.25">
      <c r="B52" s="8">
        <v>48</v>
      </c>
      <c r="C52" s="16">
        <f>COUNTIF(Scenes!$D$5:$D$124, $B52)</f>
        <v>0</v>
      </c>
      <c r="D52" s="27">
        <f>SUMIF(Scenes!$D$5:$D$124, $B52, Scenes!$K$5:$K$124)</f>
        <v>0</v>
      </c>
      <c r="E52" s="8" t="str">
        <f t="shared" si="0"/>
        <v>Y</v>
      </c>
    </row>
    <row r="53" spans="2:5" x14ac:dyDescent="0.25">
      <c r="B53" s="8">
        <v>49</v>
      </c>
      <c r="C53" s="16">
        <f>COUNTIF(Scenes!$D$5:$D$124, $B53)</f>
        <v>0</v>
      </c>
      <c r="D53" s="27">
        <f>SUMIF(Scenes!$D$5:$D$124, $B53, Scenes!$K$5:$K$124)</f>
        <v>0</v>
      </c>
      <c r="E53" s="8" t="str">
        <f t="shared" si="0"/>
        <v>Y</v>
      </c>
    </row>
    <row r="54" spans="2:5" x14ac:dyDescent="0.25">
      <c r="B54" s="8">
        <v>50</v>
      </c>
      <c r="C54" s="16">
        <f>COUNTIF(Scenes!$D$5:$D$124, $B54)</f>
        <v>0</v>
      </c>
      <c r="D54" s="27">
        <f>SUMIF(Scenes!$D$5:$D$124, $B54, Scenes!$K$5:$K$124)</f>
        <v>0</v>
      </c>
      <c r="E54" s="8" t="str">
        <f t="shared" si="0"/>
        <v>Y</v>
      </c>
    </row>
    <row r="55" spans="2:5" x14ac:dyDescent="0.25">
      <c r="B55" s="8">
        <v>51</v>
      </c>
      <c r="C55" s="16">
        <f>COUNTIF(Scenes!$D$5:$D$124, $B55)</f>
        <v>0</v>
      </c>
      <c r="D55" s="27">
        <f>SUMIF(Scenes!$D$5:$D$124, $B55, Scenes!$K$5:$K$124)</f>
        <v>0</v>
      </c>
      <c r="E55" s="8" t="str">
        <f t="shared" si="0"/>
        <v>Y</v>
      </c>
    </row>
    <row r="56" spans="2:5" x14ac:dyDescent="0.25">
      <c r="B56" s="8">
        <v>52</v>
      </c>
      <c r="C56" s="16">
        <f>COUNTIF(Scenes!$D$5:$D$124, $B56)</f>
        <v>0</v>
      </c>
      <c r="D56" s="27">
        <f>SUMIF(Scenes!$D$5:$D$124, $B56, Scenes!$K$5:$K$124)</f>
        <v>0</v>
      </c>
      <c r="E56" s="8" t="str">
        <f t="shared" si="0"/>
        <v>Y</v>
      </c>
    </row>
    <row r="57" spans="2:5" x14ac:dyDescent="0.25">
      <c r="B57" s="8">
        <v>53</v>
      </c>
      <c r="C57" s="16">
        <f>COUNTIF(Scenes!$D$5:$D$124, $B57)</f>
        <v>0</v>
      </c>
      <c r="D57" s="27">
        <f>SUMIF(Scenes!$D$5:$D$124, $B57, Scenes!$K$5:$K$124)</f>
        <v>0</v>
      </c>
      <c r="E57" s="8" t="str">
        <f t="shared" si="0"/>
        <v>Y</v>
      </c>
    </row>
    <row r="58" spans="2:5" x14ac:dyDescent="0.25">
      <c r="B58" s="8">
        <v>54</v>
      </c>
      <c r="C58" s="16">
        <f>COUNTIF(Scenes!$D$5:$D$124, $B58)</f>
        <v>0</v>
      </c>
      <c r="D58" s="27">
        <f>SUMIF(Scenes!$D$5:$D$124, $B58, Scenes!$K$5:$K$124)</f>
        <v>0</v>
      </c>
      <c r="E58" s="8" t="str">
        <f t="shared" si="0"/>
        <v>Y</v>
      </c>
    </row>
    <row r="59" spans="2:5" x14ac:dyDescent="0.25">
      <c r="B59" s="8">
        <v>55</v>
      </c>
      <c r="C59" s="16">
        <f>COUNTIF(Scenes!$D$5:$D$124, $B59)</f>
        <v>0</v>
      </c>
      <c r="D59" s="27">
        <f>SUMIF(Scenes!$D$5:$D$124, $B59, Scenes!$K$5:$K$124)</f>
        <v>0</v>
      </c>
      <c r="E59" s="8" t="str">
        <f t="shared" si="0"/>
        <v>Y</v>
      </c>
    </row>
    <row r="60" spans="2:5" x14ac:dyDescent="0.25">
      <c r="B60" s="8">
        <v>56</v>
      </c>
      <c r="C60" s="16">
        <f>COUNTIF(Scenes!$D$5:$D$124, $B60)</f>
        <v>0</v>
      </c>
      <c r="D60" s="27">
        <f>SUMIF(Scenes!$D$5:$D$124, $B60, Scenes!$K$5:$K$124)</f>
        <v>0</v>
      </c>
      <c r="E60" s="8" t="str">
        <f t="shared" si="0"/>
        <v>Y</v>
      </c>
    </row>
    <row r="61" spans="2:5" x14ac:dyDescent="0.25">
      <c r="B61" s="8">
        <v>57</v>
      </c>
      <c r="C61" s="16">
        <f>COUNTIF(Scenes!$D$5:$D$124, $B61)</f>
        <v>0</v>
      </c>
      <c r="D61" s="27">
        <f>SUMIF(Scenes!$D$5:$D$124, $B61, Scenes!$K$5:$K$124)</f>
        <v>0</v>
      </c>
      <c r="E61" s="8" t="str">
        <f t="shared" si="0"/>
        <v>Y</v>
      </c>
    </row>
    <row r="62" spans="2:5" x14ac:dyDescent="0.25">
      <c r="B62" s="8">
        <v>58</v>
      </c>
      <c r="C62" s="16">
        <f>COUNTIF(Scenes!$D$5:$D$124, $B62)</f>
        <v>0</v>
      </c>
      <c r="D62" s="27">
        <f>SUMIF(Scenes!$D$5:$D$124, $B62, Scenes!$K$5:$K$124)</f>
        <v>0</v>
      </c>
      <c r="E62" s="8" t="str">
        <f t="shared" si="0"/>
        <v>Y</v>
      </c>
    </row>
    <row r="63" spans="2:5" x14ac:dyDescent="0.25">
      <c r="B63" s="8">
        <v>59</v>
      </c>
      <c r="C63" s="16">
        <f>COUNTIF(Scenes!$D$5:$D$124, $B63)</f>
        <v>0</v>
      </c>
      <c r="D63" s="27">
        <f>SUMIF(Scenes!$D$5:$D$124, $B63, Scenes!$K$5:$K$124)</f>
        <v>0</v>
      </c>
      <c r="E63" s="8" t="str">
        <f t="shared" si="0"/>
        <v>Y</v>
      </c>
    </row>
    <row r="64" spans="2:5" ht="15.75" thickBot="1" x14ac:dyDescent="0.3">
      <c r="B64" s="8">
        <v>60</v>
      </c>
      <c r="C64" s="16">
        <f>COUNTIF(Scenes!$D$5:$D$124, $B64)</f>
        <v>0</v>
      </c>
      <c r="D64" s="27">
        <f>SUMIF(Scenes!$D$5:$D$124, $B64, Scenes!$K$5:$K$124)</f>
        <v>0</v>
      </c>
      <c r="E64" s="8" t="str">
        <f t="shared" si="0"/>
        <v>Y</v>
      </c>
    </row>
    <row r="65" spans="2:5" ht="15.75" thickBot="1" x14ac:dyDescent="0.3">
      <c r="B65" s="36"/>
      <c r="C65" s="37">
        <f>SUM(C5:C64)</f>
        <v>0</v>
      </c>
      <c r="D65" s="38">
        <f>SUM(D5:D64)</f>
        <v>0</v>
      </c>
      <c r="E65" s="36"/>
    </row>
  </sheetData>
  <autoFilter ref="E4:E64" xr:uid="{0C522987-3AEC-4022-8B56-2DBE41D26B87}"/>
  <pageMargins left="0.7" right="0.7" top="0.75" bottom="0.75" header="0.3" footer="0.3"/>
  <pageSetup orientation="portrait" horizontalDpi="0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B06257-5300-4F72-9C60-8B66C342DBBF}">
  <sheetPr codeName="Sheet15">
    <tabColor theme="0" tint="-0.499984740745262"/>
  </sheetPr>
  <dimension ref="B3:J16"/>
  <sheetViews>
    <sheetView workbookViewId="0">
      <selection activeCell="J19" sqref="J19"/>
    </sheetView>
  </sheetViews>
  <sheetFormatPr defaultRowHeight="15" x14ac:dyDescent="0.25"/>
  <cols>
    <col min="2" max="2" width="29.85546875" customWidth="1"/>
    <col min="3" max="3" width="24.5703125" customWidth="1"/>
    <col min="6" max="6" width="18.28515625" customWidth="1"/>
    <col min="8" max="8" width="12.7109375" customWidth="1"/>
    <col min="10" max="10" width="24.140625" bestFit="1" customWidth="1"/>
  </cols>
  <sheetData>
    <row r="3" spans="2:10" x14ac:dyDescent="0.25">
      <c r="B3" s="6" t="s">
        <v>171</v>
      </c>
      <c r="C3" s="6">
        <f>COUNTIFS(Scenes!O5:O124, "&lt;&gt;0")</f>
        <v>0</v>
      </c>
      <c r="F3" t="s">
        <v>191</v>
      </c>
      <c r="H3" t="s">
        <v>188</v>
      </c>
      <c r="J3" t="s">
        <v>194</v>
      </c>
    </row>
    <row r="4" spans="2:10" x14ac:dyDescent="0.25">
      <c r="B4" s="6" t="s">
        <v>43</v>
      </c>
      <c r="C4" s="6">
        <f>MAX(Scenes!$D$5:$D$124)</f>
        <v>0</v>
      </c>
      <c r="F4" t="s">
        <v>189</v>
      </c>
      <c r="H4" t="s">
        <v>192</v>
      </c>
      <c r="J4" t="s">
        <v>195</v>
      </c>
    </row>
    <row r="5" spans="2:10" x14ac:dyDescent="0.25">
      <c r="F5" t="s">
        <v>190</v>
      </c>
      <c r="H5" t="s">
        <v>193</v>
      </c>
      <c r="J5" t="s">
        <v>196</v>
      </c>
    </row>
    <row r="6" spans="2:10" x14ac:dyDescent="0.25">
      <c r="J6" t="s">
        <v>197</v>
      </c>
    </row>
    <row r="7" spans="2:10" x14ac:dyDescent="0.25">
      <c r="J7" t="s">
        <v>198</v>
      </c>
    </row>
    <row r="8" spans="2:10" x14ac:dyDescent="0.25">
      <c r="J8" t="s">
        <v>199</v>
      </c>
    </row>
    <row r="9" spans="2:10" x14ac:dyDescent="0.25">
      <c r="J9" t="s">
        <v>200</v>
      </c>
    </row>
    <row r="10" spans="2:10" x14ac:dyDescent="0.25">
      <c r="J10" t="s">
        <v>201</v>
      </c>
    </row>
    <row r="11" spans="2:10" x14ac:dyDescent="0.25">
      <c r="J11" t="s">
        <v>202</v>
      </c>
    </row>
    <row r="12" spans="2:10" x14ac:dyDescent="0.25">
      <c r="J12" t="s">
        <v>203</v>
      </c>
    </row>
    <row r="13" spans="2:10" x14ac:dyDescent="0.25">
      <c r="J13" t="s">
        <v>204</v>
      </c>
    </row>
    <row r="14" spans="2:10" x14ac:dyDescent="0.25">
      <c r="J14" t="s">
        <v>205</v>
      </c>
    </row>
    <row r="15" spans="2:10" x14ac:dyDescent="0.25">
      <c r="J15" t="s">
        <v>206</v>
      </c>
    </row>
    <row r="16" spans="2:10" x14ac:dyDescent="0.25">
      <c r="J16" t="s">
        <v>207</v>
      </c>
    </row>
  </sheetData>
  <pageMargins left="0.7" right="0.7" top="0.75" bottom="0.75" header="0.3" footer="0.3"/>
  <pageSetup orientation="portrait" horizontalDpi="0" verticalDpi="0"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11</vt:i4>
      </vt:variant>
    </vt:vector>
  </HeadingPairs>
  <TitlesOfParts>
    <vt:vector size="26" baseType="lpstr">
      <vt:lpstr>Info</vt:lpstr>
      <vt:lpstr>Instructions</vt:lpstr>
      <vt:lpstr>Setup</vt:lpstr>
      <vt:lpstr>Step 1</vt:lpstr>
      <vt:lpstr>Step 2</vt:lpstr>
      <vt:lpstr>Step 3</vt:lpstr>
      <vt:lpstr>Scenes</vt:lpstr>
      <vt:lpstr>Synopsis</vt:lpstr>
      <vt:lpstr>Characters</vt:lpstr>
      <vt:lpstr>Glossary</vt:lpstr>
      <vt:lpstr>Major</vt:lpstr>
      <vt:lpstr>Minor</vt:lpstr>
      <vt:lpstr>Word-Tracker</vt:lpstr>
      <vt:lpstr>Chapters</vt:lpstr>
      <vt:lpstr>Data</vt:lpstr>
      <vt:lpstr>chapter_count</vt:lpstr>
      <vt:lpstr>novel_title</vt:lpstr>
      <vt:lpstr>Glossary!Print_Area</vt:lpstr>
      <vt:lpstr>Major!Print_Titles</vt:lpstr>
      <vt:lpstr>Minor!Print_Titles</vt:lpstr>
      <vt:lpstr>scenes_count</vt:lpstr>
      <vt:lpstr>series_name</vt:lpstr>
      <vt:lpstr>session_count</vt:lpstr>
      <vt:lpstr>start_date</vt:lpstr>
      <vt:lpstr>total_wc</vt:lpstr>
      <vt:lpstr>word_count</vt:lpstr>
    </vt:vector>
  </TitlesOfParts>
  <Company>Self-Growth Journey, LLC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Quick Novel Outline Template</dc:title>
  <dc:subject>Novel outlining</dc:subject>
  <dc:creator>Iulian Ionescu</dc:creator>
  <cp:keywords>writing tools</cp:keywords>
  <dc:description>Copyright (c) 2020 Iulian Ionescu</dc:description>
  <cp:lastModifiedBy>iulian</cp:lastModifiedBy>
  <cp:lastPrinted>2020-12-11T21:03:20Z</cp:lastPrinted>
  <dcterms:created xsi:type="dcterms:W3CDTF">2018-03-22T20:41:38Z</dcterms:created>
  <dcterms:modified xsi:type="dcterms:W3CDTF">2020-12-14T11:24:05Z</dcterms:modified>
  <cp:category>Writing</cp:category>
</cp:coreProperties>
</file>